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Stavební práce" sheetId="2" r:id="rId2"/>
    <sheet name="SO 02 - Elektroinstalace" sheetId="3" r:id="rId3"/>
    <sheet name="SO 03 - Výtah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01 - Stavební práce'!$C$132:$K$357</definedName>
    <definedName name="_xlnm.Print_Area" localSheetId="1">'SO 01 - Stavební práce'!$C$4:$J$76,'SO 01 - Stavební práce'!$C$82:$J$114,'SO 01 - Stavební práce'!$C$120:$J$357</definedName>
    <definedName name="_xlnm.Print_Titles" localSheetId="1">'SO 01 - Stavební práce'!$132:$132</definedName>
    <definedName name="_xlnm._FilterDatabase" localSheetId="2" hidden="1">'SO 02 - Elektroinstalace'!$C$117:$K$142</definedName>
    <definedName name="_xlnm.Print_Area" localSheetId="2">'SO 02 - Elektroinstalace'!$C$4:$J$76,'SO 02 - Elektroinstalace'!$C$82:$J$99,'SO 02 - Elektroinstalace'!$C$105:$J$142</definedName>
    <definedName name="_xlnm.Print_Titles" localSheetId="2">'SO 02 - Elektroinstalace'!$117:$117</definedName>
    <definedName name="_xlnm._FilterDatabase" localSheetId="3" hidden="1">'SO 03 - Výtah'!$C$117:$K$122</definedName>
    <definedName name="_xlnm.Print_Area" localSheetId="3">'SO 03 - Výtah'!$C$4:$J$76,'SO 03 - Výtah'!$C$82:$J$99,'SO 03 - Výtah'!$C$105:$J$122</definedName>
    <definedName name="_xlnm.Print_Titles" localSheetId="3">'SO 03 - Výtah'!$117:$117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22"/>
  <c r="BH122"/>
  <c r="BG122"/>
  <c r="BE122"/>
  <c r="T122"/>
  <c r="R122"/>
  <c r="P122"/>
  <c r="BI121"/>
  <c r="BH121"/>
  <c r="BG121"/>
  <c r="BE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112"/>
  <c r="E7"/>
  <c r="E85"/>
  <c i="3" r="J37"/>
  <c r="J36"/>
  <c i="1" r="AY96"/>
  <c i="3" r="J35"/>
  <c i="1" r="AX96"/>
  <c i="3"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F112"/>
  <c r="E110"/>
  <c r="F89"/>
  <c r="E87"/>
  <c r="J24"/>
  <c r="E24"/>
  <c r="J92"/>
  <c r="J23"/>
  <c r="J21"/>
  <c r="E21"/>
  <c r="J91"/>
  <c r="J20"/>
  <c r="J18"/>
  <c r="E18"/>
  <c r="F115"/>
  <c r="J17"/>
  <c r="J15"/>
  <c r="E15"/>
  <c r="F91"/>
  <c r="J14"/>
  <c r="J12"/>
  <c r="J112"/>
  <c r="E7"/>
  <c r="E108"/>
  <c i="2" r="J37"/>
  <c r="J36"/>
  <c i="1" r="AY95"/>
  <c i="2" r="J35"/>
  <c i="1" r="AX95"/>
  <c i="2"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3"/>
  <c r="BH353"/>
  <c r="BG353"/>
  <c r="BE353"/>
  <c r="T353"/>
  <c r="T352"/>
  <c r="R353"/>
  <c r="R352"/>
  <c r="P353"/>
  <c r="P352"/>
  <c r="BI350"/>
  <c r="BH350"/>
  <c r="BG350"/>
  <c r="BE350"/>
  <c r="T350"/>
  <c r="T349"/>
  <c r="R350"/>
  <c r="R349"/>
  <c r="P350"/>
  <c r="P349"/>
  <c r="BI348"/>
  <c r="BH348"/>
  <c r="BG348"/>
  <c r="BE348"/>
  <c r="T348"/>
  <c r="R348"/>
  <c r="P348"/>
  <c r="BI346"/>
  <c r="BH346"/>
  <c r="BG346"/>
  <c r="BE346"/>
  <c r="T346"/>
  <c r="R346"/>
  <c r="P346"/>
  <c r="BI345"/>
  <c r="BH345"/>
  <c r="BG345"/>
  <c r="BE345"/>
  <c r="T345"/>
  <c r="R345"/>
  <c r="P345"/>
  <c r="BI331"/>
  <c r="BH331"/>
  <c r="BG331"/>
  <c r="BE331"/>
  <c r="T331"/>
  <c r="R331"/>
  <c r="P331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14"/>
  <c r="BH314"/>
  <c r="BG314"/>
  <c r="BE314"/>
  <c r="T314"/>
  <c r="R314"/>
  <c r="P314"/>
  <c r="BI305"/>
  <c r="BH305"/>
  <c r="BG305"/>
  <c r="BE305"/>
  <c r="T305"/>
  <c r="R305"/>
  <c r="P305"/>
  <c r="BI303"/>
  <c r="BH303"/>
  <c r="BG303"/>
  <c r="BE303"/>
  <c r="T303"/>
  <c r="R303"/>
  <c r="P303"/>
  <c r="BI301"/>
  <c r="BH301"/>
  <c r="BG301"/>
  <c r="BE301"/>
  <c r="T301"/>
  <c r="R301"/>
  <c r="P301"/>
  <c r="BI293"/>
  <c r="BH293"/>
  <c r="BG293"/>
  <c r="BE293"/>
  <c r="T293"/>
  <c r="R293"/>
  <c r="P293"/>
  <c r="BI291"/>
  <c r="BH291"/>
  <c r="BG291"/>
  <c r="BE291"/>
  <c r="T291"/>
  <c r="R291"/>
  <c r="P291"/>
  <c r="BI290"/>
  <c r="BH290"/>
  <c r="BG290"/>
  <c r="BE290"/>
  <c r="T290"/>
  <c r="R290"/>
  <c r="P290"/>
  <c r="BI288"/>
  <c r="BH288"/>
  <c r="BG288"/>
  <c r="BE288"/>
  <c r="T288"/>
  <c r="R288"/>
  <c r="P288"/>
  <c r="BI286"/>
  <c r="BH286"/>
  <c r="BG286"/>
  <c r="BE286"/>
  <c r="T286"/>
  <c r="R286"/>
  <c r="P286"/>
  <c r="BI284"/>
  <c r="BH284"/>
  <c r="BG284"/>
  <c r="BE284"/>
  <c r="T284"/>
  <c r="R284"/>
  <c r="P284"/>
  <c r="BI283"/>
  <c r="BH283"/>
  <c r="BG283"/>
  <c r="BE283"/>
  <c r="T283"/>
  <c r="R283"/>
  <c r="P283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65"/>
  <c r="BH265"/>
  <c r="BG265"/>
  <c r="BE265"/>
  <c r="T265"/>
  <c r="R265"/>
  <c r="P265"/>
  <c r="BI263"/>
  <c r="BH263"/>
  <c r="BG263"/>
  <c r="BE263"/>
  <c r="T263"/>
  <c r="R263"/>
  <c r="P263"/>
  <c r="BI257"/>
  <c r="BH257"/>
  <c r="BG257"/>
  <c r="BE257"/>
  <c r="T257"/>
  <c r="R257"/>
  <c r="P257"/>
  <c r="BI256"/>
  <c r="BH256"/>
  <c r="BG256"/>
  <c r="BE256"/>
  <c r="T256"/>
  <c r="R256"/>
  <c r="P256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39"/>
  <c r="BH239"/>
  <c r="BG239"/>
  <c r="BE239"/>
  <c r="T239"/>
  <c r="R239"/>
  <c r="P239"/>
  <c r="BI237"/>
  <c r="BH237"/>
  <c r="BG237"/>
  <c r="BE237"/>
  <c r="T237"/>
  <c r="R237"/>
  <c r="P237"/>
  <c r="BI235"/>
  <c r="BH235"/>
  <c r="BG235"/>
  <c r="BE235"/>
  <c r="T235"/>
  <c r="R235"/>
  <c r="P235"/>
  <c r="BI234"/>
  <c r="BH234"/>
  <c r="BG234"/>
  <c r="BE234"/>
  <c r="T234"/>
  <c r="R234"/>
  <c r="P234"/>
  <c r="BI231"/>
  <c r="BH231"/>
  <c r="BG231"/>
  <c r="BE231"/>
  <c r="T231"/>
  <c r="R231"/>
  <c r="P231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0"/>
  <c r="BH220"/>
  <c r="BG220"/>
  <c r="BE220"/>
  <c r="T220"/>
  <c r="T219"/>
  <c r="R220"/>
  <c r="R219"/>
  <c r="P220"/>
  <c r="P219"/>
  <c r="BI218"/>
  <c r="BH218"/>
  <c r="BG218"/>
  <c r="BE218"/>
  <c r="T218"/>
  <c r="R218"/>
  <c r="P218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0"/>
  <c r="BH210"/>
  <c r="BG210"/>
  <c r="BE210"/>
  <c r="T210"/>
  <c r="R210"/>
  <c r="P210"/>
  <c r="BI207"/>
  <c r="BH207"/>
  <c r="BG207"/>
  <c r="BE207"/>
  <c r="T207"/>
  <c r="R207"/>
  <c r="P207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0"/>
  <c r="BH200"/>
  <c r="BG200"/>
  <c r="BE200"/>
  <c r="T200"/>
  <c r="R200"/>
  <c r="P200"/>
  <c r="BI198"/>
  <c r="BH198"/>
  <c r="BG198"/>
  <c r="BE198"/>
  <c r="T198"/>
  <c r="R198"/>
  <c r="P198"/>
  <c r="BI196"/>
  <c r="BH196"/>
  <c r="BG196"/>
  <c r="BE196"/>
  <c r="T196"/>
  <c r="R196"/>
  <c r="P196"/>
  <c r="BI193"/>
  <c r="BH193"/>
  <c r="BG193"/>
  <c r="BE193"/>
  <c r="T193"/>
  <c r="R193"/>
  <c r="P193"/>
  <c r="BI192"/>
  <c r="BH192"/>
  <c r="BG192"/>
  <c r="BE192"/>
  <c r="T192"/>
  <c r="R192"/>
  <c r="P192"/>
  <c r="BI189"/>
  <c r="BH189"/>
  <c r="BG189"/>
  <c r="BE189"/>
  <c r="T189"/>
  <c r="R189"/>
  <c r="P189"/>
  <c r="BI187"/>
  <c r="BH187"/>
  <c r="BG187"/>
  <c r="BE187"/>
  <c r="T187"/>
  <c r="R187"/>
  <c r="P187"/>
  <c r="BI184"/>
  <c r="BH184"/>
  <c r="BG184"/>
  <c r="BE184"/>
  <c r="T184"/>
  <c r="R184"/>
  <c r="P184"/>
  <c r="BI176"/>
  <c r="BH176"/>
  <c r="BG176"/>
  <c r="BE176"/>
  <c r="T176"/>
  <c r="R176"/>
  <c r="P176"/>
  <c r="BI175"/>
  <c r="BH175"/>
  <c r="BG175"/>
  <c r="BE175"/>
  <c r="T175"/>
  <c r="R175"/>
  <c r="P175"/>
  <c r="BI171"/>
  <c r="BH171"/>
  <c r="BG171"/>
  <c r="BE171"/>
  <c r="T171"/>
  <c r="R171"/>
  <c r="P171"/>
  <c r="BI163"/>
  <c r="BH163"/>
  <c r="BG163"/>
  <c r="BE163"/>
  <c r="T163"/>
  <c r="R163"/>
  <c r="P163"/>
  <c r="BI155"/>
  <c r="BH155"/>
  <c r="BG155"/>
  <c r="BE155"/>
  <c r="T155"/>
  <c r="R155"/>
  <c r="P155"/>
  <c r="BI147"/>
  <c r="BH147"/>
  <c r="BG147"/>
  <c r="BE147"/>
  <c r="T147"/>
  <c r="R147"/>
  <c r="P147"/>
  <c r="BI144"/>
  <c r="BH144"/>
  <c r="BG144"/>
  <c r="BE144"/>
  <c r="T144"/>
  <c r="R144"/>
  <c r="P144"/>
  <c r="BI136"/>
  <c r="BH136"/>
  <c r="BG136"/>
  <c r="BE136"/>
  <c r="T136"/>
  <c r="R136"/>
  <c r="P136"/>
  <c r="J130"/>
  <c r="J129"/>
  <c r="F129"/>
  <c r="F127"/>
  <c r="E125"/>
  <c r="J92"/>
  <c r="J91"/>
  <c r="F91"/>
  <c r="F89"/>
  <c r="E87"/>
  <c r="J18"/>
  <c r="E18"/>
  <c r="F92"/>
  <c r="J17"/>
  <c r="J12"/>
  <c r="J127"/>
  <c r="E7"/>
  <c r="E85"/>
  <c i="1" r="L90"/>
  <c r="AM90"/>
  <c r="AM89"/>
  <c r="L89"/>
  <c r="AM87"/>
  <c r="L87"/>
  <c r="L85"/>
  <c r="L84"/>
  <c i="2" r="J329"/>
  <c r="BK250"/>
  <c r="J216"/>
  <c r="J189"/>
  <c r="J328"/>
  <c r="BK273"/>
  <c r="J218"/>
  <c r="J301"/>
  <c r="J223"/>
  <c r="BK355"/>
  <c r="J293"/>
  <c r="BK223"/>
  <c r="J356"/>
  <c r="BK291"/>
  <c r="BK189"/>
  <c r="J274"/>
  <c r="J355"/>
  <c r="BK247"/>
  <c r="BK256"/>
  <c r="BK225"/>
  <c r="J147"/>
  <c i="3" r="J120"/>
  <c r="BK131"/>
  <c r="J132"/>
  <c r="J134"/>
  <c r="BK127"/>
  <c i="2" r="BK301"/>
  <c r="BK235"/>
  <c r="J175"/>
  <c r="BK303"/>
  <c r="BK224"/>
  <c r="BK322"/>
  <c r="J224"/>
  <c r="J193"/>
  <c r="BK348"/>
  <c r="J291"/>
  <c r="BK220"/>
  <c r="BK350"/>
  <c r="J314"/>
  <c r="BK231"/>
  <c r="BK171"/>
  <c r="J250"/>
  <c r="BK202"/>
  <c r="BK323"/>
  <c r="BK144"/>
  <c r="J176"/>
  <c i="3" r="J130"/>
  <c r="BK142"/>
  <c r="BK121"/>
  <c r="BK126"/>
  <c r="BK128"/>
  <c i="4" r="J122"/>
  <c i="2" r="BK263"/>
  <c r="J227"/>
  <c r="J184"/>
  <c r="BK293"/>
  <c r="J237"/>
  <c r="BK353"/>
  <c r="J235"/>
  <c r="BK163"/>
  <c r="BK305"/>
  <c r="J228"/>
  <c r="J187"/>
  <c r="BK327"/>
  <c r="J286"/>
  <c r="BK200"/>
  <c r="J324"/>
  <c r="J350"/>
  <c r="J234"/>
  <c r="J248"/>
  <c r="J210"/>
  <c i="3" r="J124"/>
  <c r="BK122"/>
  <c r="BK130"/>
  <c r="BK140"/>
  <c r="BK120"/>
  <c r="BK129"/>
  <c i="4" r="J121"/>
  <c i="2" r="BK356"/>
  <c r="J229"/>
  <c r="J200"/>
  <c r="BK345"/>
  <c r="BK288"/>
  <c r="J171"/>
  <c r="J303"/>
  <c r="J202"/>
  <c i="1" r="AS94"/>
  <c i="2" r="BK286"/>
  <c r="J155"/>
  <c r="J231"/>
  <c r="J136"/>
  <c i="3" r="J123"/>
  <c r="J140"/>
  <c r="J122"/>
  <c r="J137"/>
  <c r="J125"/>
  <c i="2" r="J273"/>
  <c r="J225"/>
  <c r="BK155"/>
  <c r="J305"/>
  <c r="J256"/>
  <c r="BK216"/>
  <c r="J288"/>
  <c r="BK210"/>
  <c r="BK331"/>
  <c r="J284"/>
  <c r="J203"/>
  <c r="BK346"/>
  <c r="J265"/>
  <c r="BK176"/>
  <c r="BK237"/>
  <c r="J196"/>
  <c r="BK321"/>
  <c r="BK228"/>
  <c r="J239"/>
  <c r="J204"/>
  <c i="3" r="J131"/>
  <c r="BK141"/>
  <c r="BK134"/>
  <c r="BK133"/>
  <c r="J133"/>
  <c i="4" r="BK122"/>
  <c i="2" r="J327"/>
  <c r="BK239"/>
  <c r="BK193"/>
  <c r="J353"/>
  <c r="BK275"/>
  <c r="BK229"/>
  <c r="J144"/>
  <c r="BK274"/>
  <c r="BK136"/>
  <c r="BK329"/>
  <c r="J257"/>
  <c r="J163"/>
  <c r="J322"/>
  <c r="BK196"/>
  <c r="J346"/>
  <c r="J207"/>
  <c r="J263"/>
  <c r="BK203"/>
  <c r="J214"/>
  <c i="3" r="J135"/>
  <c r="BK124"/>
  <c r="BK123"/>
  <c r="J142"/>
  <c r="J136"/>
  <c i="4" r="BK121"/>
  <c i="2" r="BK283"/>
  <c r="J215"/>
  <c r="J348"/>
  <c r="BK284"/>
  <c r="BK234"/>
  <c r="BK207"/>
  <c r="J247"/>
  <c r="J198"/>
  <c r="BK314"/>
  <c r="J249"/>
  <c r="BK184"/>
  <c r="J323"/>
  <c r="BK248"/>
  <c r="BK357"/>
  <c r="J220"/>
  <c r="BK324"/>
  <c r="BK175"/>
  <c r="BK227"/>
  <c r="J192"/>
  <c i="3" r="J128"/>
  <c r="J127"/>
  <c r="BK132"/>
  <c r="J141"/>
  <c r="J121"/>
  <c i="2" r="J331"/>
  <c r="BK249"/>
  <c r="BK198"/>
  <c r="BK147"/>
  <c r="BK290"/>
  <c r="BK214"/>
  <c r="J275"/>
  <c r="BK204"/>
  <c r="J357"/>
  <c r="J321"/>
  <c r="J283"/>
  <c r="BK192"/>
  <c r="J345"/>
  <c r="J290"/>
  <c r="BK187"/>
  <c r="BK215"/>
  <c r="BK328"/>
  <c r="BK257"/>
  <c r="BK265"/>
  <c r="BK218"/>
  <c i="3" r="BK136"/>
  <c r="J129"/>
  <c r="J126"/>
  <c r="BK137"/>
  <c r="BK135"/>
  <c r="BK125"/>
  <c i="2" l="1" r="T135"/>
  <c r="P197"/>
  <c r="T226"/>
  <c r="R264"/>
  <c r="R330"/>
  <c r="R354"/>
  <c r="R351"/>
  <c r="R135"/>
  <c r="BK197"/>
  <c r="J197"/>
  <c r="J100"/>
  <c r="BK222"/>
  <c r="P264"/>
  <c r="P330"/>
  <c r="BK354"/>
  <c r="J354"/>
  <c r="J113"/>
  <c r="P174"/>
  <c r="R213"/>
  <c r="BK226"/>
  <c r="J226"/>
  <c r="J105"/>
  <c r="BK264"/>
  <c r="J264"/>
  <c r="J107"/>
  <c r="BK330"/>
  <c r="J330"/>
  <c r="J109"/>
  <c i="3" r="R139"/>
  <c i="2" r="BK174"/>
  <c r="J174"/>
  <c r="J99"/>
  <c r="BK213"/>
  <c r="J213"/>
  <c r="J101"/>
  <c r="P226"/>
  <c r="T264"/>
  <c r="T330"/>
  <c i="3" r="R119"/>
  <c r="R118"/>
  <c i="2" r="R174"/>
  <c r="P213"/>
  <c r="P222"/>
  <c r="BK238"/>
  <c r="J238"/>
  <c r="J106"/>
  <c r="R304"/>
  <c r="T354"/>
  <c r="T351"/>
  <c i="3" r="BK139"/>
  <c r="J139"/>
  <c r="J98"/>
  <c i="2" r="T174"/>
  <c r="T213"/>
  <c r="R222"/>
  <c r="T238"/>
  <c r="T304"/>
  <c i="3" r="T119"/>
  <c i="2" r="P135"/>
  <c r="P134"/>
  <c r="R197"/>
  <c r="T222"/>
  <c r="T221"/>
  <c r="P238"/>
  <c r="BK304"/>
  <c r="J304"/>
  <c r="J108"/>
  <c i="3" r="BK119"/>
  <c r="BK118"/>
  <c r="J118"/>
  <c r="J96"/>
  <c r="P139"/>
  <c i="4" r="R120"/>
  <c r="R119"/>
  <c r="R118"/>
  <c i="2" r="BK135"/>
  <c r="J135"/>
  <c r="J98"/>
  <c r="T197"/>
  <c r="R226"/>
  <c r="R238"/>
  <c r="P304"/>
  <c r="P354"/>
  <c r="P351"/>
  <c i="3" r="P119"/>
  <c r="P118"/>
  <c i="1" r="AU96"/>
  <c i="3" r="T139"/>
  <c i="4" r="BK120"/>
  <c r="J120"/>
  <c r="J98"/>
  <c r="P120"/>
  <c r="P119"/>
  <c r="P118"/>
  <c i="1" r="AU97"/>
  <c i="4" r="T120"/>
  <c r="T119"/>
  <c r="T118"/>
  <c i="2" r="BK219"/>
  <c r="J219"/>
  <c r="J102"/>
  <c r="BK352"/>
  <c r="J352"/>
  <c r="J112"/>
  <c r="BK349"/>
  <c r="J349"/>
  <c r="J110"/>
  <c i="4" r="J89"/>
  <c r="E108"/>
  <c r="BF121"/>
  <c i="3" r="J119"/>
  <c r="J97"/>
  <c i="4" r="F92"/>
  <c r="BF122"/>
  <c i="2" r="J222"/>
  <c r="J104"/>
  <c i="3" r="E85"/>
  <c r="F92"/>
  <c r="J115"/>
  <c r="BF122"/>
  <c r="BF130"/>
  <c i="2" r="BK134"/>
  <c i="3" r="F114"/>
  <c r="BF127"/>
  <c r="BF135"/>
  <c r="J89"/>
  <c r="BF121"/>
  <c r="BF124"/>
  <c r="BF126"/>
  <c r="BF134"/>
  <c r="BF136"/>
  <c r="BF120"/>
  <c r="BF125"/>
  <c r="BF129"/>
  <c r="BF132"/>
  <c r="BF123"/>
  <c r="BF128"/>
  <c r="BF140"/>
  <c r="BF141"/>
  <c r="J114"/>
  <c r="BF131"/>
  <c r="BF137"/>
  <c r="BF133"/>
  <c r="BF142"/>
  <c i="2" r="E123"/>
  <c r="BF187"/>
  <c r="BF198"/>
  <c r="BF215"/>
  <c r="BF223"/>
  <c r="F130"/>
  <c r="BF193"/>
  <c r="BF216"/>
  <c r="BF224"/>
  <c r="BF249"/>
  <c r="BF250"/>
  <c r="BF265"/>
  <c r="BF274"/>
  <c r="BF275"/>
  <c r="BF293"/>
  <c r="BF301"/>
  <c r="BF348"/>
  <c r="BF355"/>
  <c r="BF144"/>
  <c r="BF184"/>
  <c r="BF228"/>
  <c r="BF234"/>
  <c r="BF239"/>
  <c r="BF248"/>
  <c r="BF256"/>
  <c r="BF284"/>
  <c r="BF303"/>
  <c r="BF328"/>
  <c r="J89"/>
  <c r="BF155"/>
  <c r="BF192"/>
  <c r="BF210"/>
  <c r="BF220"/>
  <c r="BF225"/>
  <c r="BF257"/>
  <c r="BF283"/>
  <c r="BF321"/>
  <c r="BF331"/>
  <c r="BF356"/>
  <c r="BF136"/>
  <c r="BF175"/>
  <c r="BF196"/>
  <c r="BF200"/>
  <c r="BF231"/>
  <c r="BF235"/>
  <c r="BF247"/>
  <c r="BF290"/>
  <c r="BF324"/>
  <c r="BF353"/>
  <c r="BF147"/>
  <c r="BF171"/>
  <c r="BF189"/>
  <c r="BF202"/>
  <c r="BF207"/>
  <c r="BF214"/>
  <c r="BF218"/>
  <c r="BF314"/>
  <c r="BF327"/>
  <c r="BF329"/>
  <c r="BF345"/>
  <c r="BF346"/>
  <c r="BF163"/>
  <c r="BF176"/>
  <c r="BF204"/>
  <c r="BF227"/>
  <c r="BF237"/>
  <c r="BF263"/>
  <c r="BF357"/>
  <c r="BF203"/>
  <c r="BF229"/>
  <c r="BF273"/>
  <c r="BF286"/>
  <c r="BF288"/>
  <c r="BF291"/>
  <c r="BF305"/>
  <c r="BF322"/>
  <c r="BF323"/>
  <c r="BF350"/>
  <c i="3" r="F33"/>
  <c i="1" r="AZ96"/>
  <c i="3" r="F37"/>
  <c i="1" r="BD96"/>
  <c i="3" r="J30"/>
  <c i="4" r="F36"/>
  <c i="1" r="BC97"/>
  <c i="2" r="J33"/>
  <c i="1" r="AV95"/>
  <c i="3" r="F35"/>
  <c i="1" r="BB96"/>
  <c i="3" r="F36"/>
  <c i="1" r="BC96"/>
  <c i="4" r="F33"/>
  <c i="1" r="AZ97"/>
  <c i="2" r="F33"/>
  <c i="1" r="AZ95"/>
  <c i="2" r="F35"/>
  <c i="1" r="BB95"/>
  <c i="2" r="F37"/>
  <c i="1" r="BD95"/>
  <c i="3" r="J33"/>
  <c i="1" r="AV96"/>
  <c i="4" r="J33"/>
  <c i="1" r="AV97"/>
  <c i="4" r="F35"/>
  <c i="1" r="BB97"/>
  <c i="4" r="F37"/>
  <c i="1" r="BD97"/>
  <c i="2" r="F36"/>
  <c i="1" r="BC95"/>
  <c i="2" l="1" r="R221"/>
  <c r="P221"/>
  <c r="P133"/>
  <c i="1" r="AU95"/>
  <c i="3" r="T118"/>
  <c i="2" r="BK221"/>
  <c r="J221"/>
  <c r="J103"/>
  <c r="R134"/>
  <c r="R133"/>
  <c r="T134"/>
  <c r="T133"/>
  <c r="BK351"/>
  <c r="J351"/>
  <c r="J111"/>
  <c i="4" r="BK119"/>
  <c r="J119"/>
  <c r="J97"/>
  <c i="1" r="AG96"/>
  <c i="2" r="J134"/>
  <c r="J97"/>
  <c i="1" r="AU94"/>
  <c i="2" r="J34"/>
  <c i="1" r="AW95"/>
  <c r="AT95"/>
  <c i="2" r="F34"/>
  <c i="1" r="BA95"/>
  <c i="3" r="F34"/>
  <c i="1" r="BA96"/>
  <c r="BB94"/>
  <c r="AX94"/>
  <c i="3" r="J34"/>
  <c i="1" r="AW96"/>
  <c r="AT96"/>
  <c r="AN96"/>
  <c r="AZ94"/>
  <c r="W29"/>
  <c i="4" r="F34"/>
  <c i="1" r="BA97"/>
  <c r="BC94"/>
  <c r="W32"/>
  <c i="4" r="J34"/>
  <c i="1" r="AW97"/>
  <c r="AT97"/>
  <c r="BD94"/>
  <c r="W33"/>
  <c i="2" l="1" r="BK133"/>
  <c r="J133"/>
  <c r="J96"/>
  <c i="4" r="BK118"/>
  <c r="J118"/>
  <c r="J96"/>
  <c i="3" r="J39"/>
  <c i="1" r="BA94"/>
  <c r="W30"/>
  <c r="AV94"/>
  <c r="AK29"/>
  <c r="AY94"/>
  <c r="W31"/>
  <c i="4" l="1" r="J30"/>
  <c i="1" r="AG97"/>
  <c i="2" r="J30"/>
  <c i="1" r="AG95"/>
  <c r="AN95"/>
  <c r="AW94"/>
  <c r="AK30"/>
  <c i="4" l="1" r="J39"/>
  <c i="2" r="J39"/>
  <c i="1" r="AN97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<sst xmlns="http://schemas.openxmlformats.org/spreadsheetml/2006/main">
  <si>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</si>
  <si>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</si>
  <si>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</si>
  <si>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</si>
  <si>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</si>
  <si>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{bd9bc6cd-1676-46ad-93c3-0939b0f444bc}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</si>
  <si>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</si>
  <si>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</si>
  <si>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</si>
  <si>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</si>
  <si>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</si>
  <si>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</si>
  <si>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</si>
  <si>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</si>
  <si>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LS2025-019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</si>
  <si>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</si>
  <si>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</si>
  <si>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Evakuační výtah v domově pro seniory Panenská, Tachov</t>
  </si>
  <si>
    <t>KSO:</t>
  </si>
  <si>
    <t>CC-CZ:</t>
  </si>
  <si>
    <t>Místo:</t>
  </si>
  <si>
    <t>Tachov</t>
  </si>
  <si>
    <t>Datum:</t>
  </si>
  <si>
    <t>25. 1. 2025</t>
  </si>
  <si>
    <t>Zadavatel:</t>
  </si>
  <si>
    <t>IČ:</t>
  </si>
  <si>
    <t>Centrum sociálních služeb Tachov p.o.</t>
  </si>
  <si>
    <t>DIČ:</t>
  </si>
  <si>
    <t>Uchazeč:</t>
  </si>
  <si>
    <t>Vyplň údaj</t>
  </si>
  <si>
    <t>Projektant:</t>
  </si>
  <si>
    <t>ing.Pavel Kodýtek</t>
  </si>
  <si>
    <t>True</t>
  </si>
  <si>
    <t>Zpracovatel:</t>
  </si>
  <si>
    <t>15759491</t>
  </si>
  <si>
    <t>Sadílek Ladislav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</si>
  <si>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</si>
  <si>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</si>
  <si>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</si>
  <si>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</si>
  <si>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</si>
  <si>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</si>
  <si>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</si>
  <si>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</si>
  <si>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</si>
  <si>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</si>
  <si>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</si>
  <si>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</si>
  <si>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</si>
  <si>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</si>
  <si>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</si>
  <si>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</si>
  <si>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</si>
  <si>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</si>
  <si>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</si>
  <si>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</si>
  <si>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</si>
  <si>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</si>
  <si>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</si>
  <si>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</si>
  <si>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</si>
  <si>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</si>
  <si>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</si>
  <si>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</si>
  <si>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</si>
  <si>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</si>
  <si>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</si>
  <si>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</si>
  <si>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</si>
  <si>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</si>
  <si>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</si>
  <si>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</si>
  <si>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</si>
  <si>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</si>
  <si>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</si>
  <si>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</si>
  <si>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</si>
  <si>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</si>
  <si>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</si>
  <si>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</si>
  <si>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</si>
  <si>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</si>
  <si>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</si>
  <si>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práce</t>
  </si>
  <si>
    <t>STA</t>
  </si>
  <si>
    <t>1</t>
  </si>
  <si>
    <t>{d936b04a-6261-43b9-8095-e42d391bc723}</t>
  </si>
  <si>
    <t>SO 02</t>
  </si>
  <si>
    <t>Elektroinstalace</t>
  </si>
  <si>
    <t>{66cc5ac4-cab7-41fa-9b5e-45e897236ddb}</t>
  </si>
  <si>
    <t>SO 03</t>
  </si>
  <si>
    <t>Výtah</t>
  </si>
  <si>
    <t>{636b549d-2006-4e1e-9ccf-87b64d445e71}</t>
  </si>
  <si>
    <t>KRYCÍ LIST SOUPISU PRACÍ</t>
  </si>
  <si>
    <t>Objekt:</t>
  </si>
  <si>
    <t>SO 01 - Stavební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</si>
  <si>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</si>
  <si>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</si>
  <si>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</si>
  <si>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</si>
  <si>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</si>
  <si>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</si>
  <si>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</si>
  <si>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</si>
  <si>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</si>
  <si>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</si>
  <si>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</si>
  <si>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</si>
  <si>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727 - Zdravotechnika - protipožární ochrana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</si>
  <si>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</si>
  <si>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</si>
  <si>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</si>
  <si>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</si>
  <si>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</si>
  <si>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</si>
  <si>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</si>
  <si>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</si>
  <si>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</si>
  <si>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</si>
  <si>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</si>
  <si>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</si>
  <si>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</si>
  <si>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</si>
  <si>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</si>
  <si>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</si>
  <si>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</si>
  <si>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</si>
  <si>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</si>
  <si>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</si>
  <si>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</si>
  <si>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</si>
  <si>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</si>
  <si>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</si>
  <si>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</si>
  <si>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</si>
  <si>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</si>
  <si>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</si>
  <si>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317142424</t>
  </si>
  <si>
    <t>Překlad nenosný pórobetonový š 100 mm v do 250 mm na tenkovrstvou maltu dl přes 1250 do 1500 mm</t>
  </si>
  <si>
    <t>kus</t>
  </si>
  <si>
    <t>4</t>
  </si>
  <si>
    <t>2</t>
  </si>
  <si>
    <t>1107836238</t>
  </si>
  <si>
    <t>VV</t>
  </si>
  <si>
    <t>1.pp</t>
  </si>
  <si>
    <t>1.np</t>
  </si>
  <si>
    <t>2.np</t>
  </si>
  <si>
    <t>Součet</t>
  </si>
  <si>
    <t>317944321</t>
  </si>
  <si>
    <t>Válcované nosníky do č.12 dodatečně osazované do připravených otvorů</t>
  </si>
  <si>
    <t>t</t>
  </si>
  <si>
    <t>-1992257269</t>
  </si>
  <si>
    <t>pro nové výtahové dveře Ič.12</t>
  </si>
  <si>
    <t>1,8*2*3*0,0111</t>
  </si>
  <si>
    <t>342272225</t>
  </si>
  <si>
    <t>Příčka z pórobetonových hladkých tvárnic na tenkovrstvou maltu tl 100 mm</t>
  </si>
  <si>
    <t>m2</t>
  </si>
  <si>
    <t>-1957203772</t>
  </si>
  <si>
    <t>(2,5*2,65)-(1,1*2)</t>
  </si>
  <si>
    <t>(2,5*3)-(1,1*2)</t>
  </si>
  <si>
    <t>(2,5*2,7)-(1,1*2)</t>
  </si>
  <si>
    <t>342291111</t>
  </si>
  <si>
    <t>Ukotvení příček montážní polyuretanovou pěnou tl příčky do 100 mm</t>
  </si>
  <si>
    <t>m</t>
  </si>
  <si>
    <t>-1670223292</t>
  </si>
  <si>
    <t>2,5</t>
  </si>
  <si>
    <t>5</t>
  </si>
  <si>
    <t>342291121</t>
  </si>
  <si>
    <t>Ukotvení příček k cihelným konstrukcím plochými kotvami</t>
  </si>
  <si>
    <t>-1976960590</t>
  </si>
  <si>
    <t>(2*2,65)</t>
  </si>
  <si>
    <t>(2*3)</t>
  </si>
  <si>
    <t>(2*2,7)</t>
  </si>
  <si>
    <t>6</t>
  </si>
  <si>
    <t>346244381</t>
  </si>
  <si>
    <t>Plentování jednostranné v do 200 mm válcovaných nosníků cihlami</t>
  </si>
  <si>
    <t>-34737411</t>
  </si>
  <si>
    <t>pro nové výtahové dveře</t>
  </si>
  <si>
    <t>1,8*2*3*0,12</t>
  </si>
  <si>
    <t>Úpravy povrchů, podlahy a osazování výplní</t>
  </si>
  <si>
    <t>7</t>
  </si>
  <si>
    <t>612131121</t>
  </si>
  <si>
    <t>Penetrační disperzní nátěr vnitřních stěn nanášený ručně</t>
  </si>
  <si>
    <t>1329760975</t>
  </si>
  <si>
    <t>8</t>
  </si>
  <si>
    <t>612321141</t>
  </si>
  <si>
    <t>Vápenocementová omítka štuková dvouvrstvá vnitřních stěn nanášená ručně</t>
  </si>
  <si>
    <t>-573187213</t>
  </si>
  <si>
    <t>((2,5*2,65)-(1,1*2))*2</t>
  </si>
  <si>
    <t>((2,5*3)-(1,1*2))*2</t>
  </si>
  <si>
    <t>((2,5*2,7)-(1,1*2))*2</t>
  </si>
  <si>
    <t>9</t>
  </si>
  <si>
    <t>612325302</t>
  </si>
  <si>
    <t>Vápenocementová štuková omítka ostění nebo nadpraží</t>
  </si>
  <si>
    <t>265846050</t>
  </si>
  <si>
    <t>2,2*0,4*3</t>
  </si>
  <si>
    <t>10</t>
  </si>
  <si>
    <t>617315422</t>
  </si>
  <si>
    <t>Oprava vnitřní vápenné štukové omítky tl jádrové omítky do 20 mm a tl štuku do 3 mm světlíků nebo šachet v rozsahu plochy přes 10 do 30 %</t>
  </si>
  <si>
    <t>-325625887</t>
  </si>
  <si>
    <t>((2,7+2)*2*11,4)+(2,7*2)</t>
  </si>
  <si>
    <t>11</t>
  </si>
  <si>
    <t>642945111</t>
  </si>
  <si>
    <t>Osazování protipožárních nebo protiplynových zárubní dveří jednokřídlových do 2,5 m2</t>
  </si>
  <si>
    <t>-837247999</t>
  </si>
  <si>
    <t>D2</t>
  </si>
  <si>
    <t>M</t>
  </si>
  <si>
    <t>55331558</t>
  </si>
  <si>
    <t>zárubeň jednokřídlá ocelová pro zdění s protipožární úpravou tl stěny 75-100mm rozměru 900/1970, 2100mm</t>
  </si>
  <si>
    <t>-1519129040</t>
  </si>
  <si>
    <t>13</t>
  </si>
  <si>
    <t>644941112</t>
  </si>
  <si>
    <t>Osazování ventilačních mřížek velikosti přes 150 x 200 do 300 x 300 mm</t>
  </si>
  <si>
    <t>-1213874957</t>
  </si>
  <si>
    <t>odvětrání výt.šachty</t>
  </si>
  <si>
    <t>14</t>
  </si>
  <si>
    <t>56245605</t>
  </si>
  <si>
    <t>mřížka větrací hranatá plast se žaluzií 200x200mm</t>
  </si>
  <si>
    <t>-1042711739</t>
  </si>
  <si>
    <t>Ostatní konstrukce a práce, bourání</t>
  </si>
  <si>
    <t>15</t>
  </si>
  <si>
    <t>949321112</t>
  </si>
  <si>
    <t>Montáž lešení dílcového do šachet o půdorysné ploše do 6 m2 v přes 10 do 20 m</t>
  </si>
  <si>
    <t>1859534727</t>
  </si>
  <si>
    <t>11,17</t>
  </si>
  <si>
    <t>16</t>
  </si>
  <si>
    <t>949321212</t>
  </si>
  <si>
    <t>Příplatek k lešení dílcovému do šachet do 6 m2 v přes 10 do 20 m za každý den použití</t>
  </si>
  <si>
    <t>1973852193</t>
  </si>
  <si>
    <t>11,17*60 'Přepočtené koeficientem množství</t>
  </si>
  <si>
    <t>17</t>
  </si>
  <si>
    <t>949321812</t>
  </si>
  <si>
    <t>Demontáž lešení dílcového do šachet o půdorysné ploše do 6 m2 v přes 10 do 20 m</t>
  </si>
  <si>
    <t>-439954902</t>
  </si>
  <si>
    <t>18</t>
  </si>
  <si>
    <t>952901111</t>
  </si>
  <si>
    <t>Vyčištění budov bytové a občanské výstavby při výšce podlaží do 4 m</t>
  </si>
  <si>
    <t>-395215459</t>
  </si>
  <si>
    <t>19</t>
  </si>
  <si>
    <t>971033561</t>
  </si>
  <si>
    <t>Vybourání otvorů ve zdivu cihelném pl do 1 m2 na MVC nebo MV tl do 600 mm</t>
  </si>
  <si>
    <t>m3</t>
  </si>
  <si>
    <t>-1272396682</t>
  </si>
  <si>
    <t>2,2*0,4*0,4*3</t>
  </si>
  <si>
    <t>20</t>
  </si>
  <si>
    <t>974031666</t>
  </si>
  <si>
    <t>Vysekání rýh ve zdivu cihelném pro vtahování nosníků hl do 150 mm v do 250 mm</t>
  </si>
  <si>
    <t>1792596334</t>
  </si>
  <si>
    <t>1,8*2*3</t>
  </si>
  <si>
    <t>977151125</t>
  </si>
  <si>
    <t>Jádrové vrty diamantovými korunkami do stavebních materiálů D přes 180 do 200 mm</t>
  </si>
  <si>
    <t>-306945014</t>
  </si>
  <si>
    <t>0,45</t>
  </si>
  <si>
    <t>997</t>
  </si>
  <si>
    <t>Doprava suti a vybouraných hmot</t>
  </si>
  <si>
    <t>22</t>
  </si>
  <si>
    <t>997013153</t>
  </si>
  <si>
    <t>Vnitrostaveništní doprava suti a vybouraných hmot pro budovy v přes 9 do 12 m s omezením mechanizace</t>
  </si>
  <si>
    <t>-1856161554</t>
  </si>
  <si>
    <t>23</t>
  </si>
  <si>
    <t>997013501</t>
  </si>
  <si>
    <t>Odvoz suti a vybouraných hmot na skládku nebo meziskládku do 1 km se složením</t>
  </si>
  <si>
    <t>-1591211587</t>
  </si>
  <si>
    <t>24</t>
  </si>
  <si>
    <t>997013509</t>
  </si>
  <si>
    <t>Příplatek k odvozu suti a vybouraných hmot na skládku ZKD 1 km přes 1 km</t>
  </si>
  <si>
    <t>1391008796</t>
  </si>
  <si>
    <t>2,938*15 'Přepočtené koeficientem množství</t>
  </si>
  <si>
    <t>25</t>
  </si>
  <si>
    <t>997013631</t>
  </si>
  <si>
    <t>Poplatek za uložení na skládce (skládkovné) stavebního odpadu směsného kód odpadu 17 09 04</t>
  </si>
  <si>
    <t>-833571379</t>
  </si>
  <si>
    <t>998</t>
  </si>
  <si>
    <t>Přesun hmot</t>
  </si>
  <si>
    <t>26</t>
  </si>
  <si>
    <t>998011009</t>
  </si>
  <si>
    <t>Přesun hmot pro budovy zděné s omezením mechanizace pro budovy v přes 6 do 12 m</t>
  </si>
  <si>
    <t>-1963728522</t>
  </si>
  <si>
    <t>PSV</t>
  </si>
  <si>
    <t>Práce a dodávky PSV</t>
  </si>
  <si>
    <t>727</t>
  </si>
  <si>
    <t>Zdravotechnika - protipožární ochrana</t>
  </si>
  <si>
    <t>27</t>
  </si>
  <si>
    <t>727111003</t>
  </si>
  <si>
    <t>Trubní ucpávka ocelového potrubí bez izolace DN 50 stěnou tl 100 mm požární odolnost EI 120</t>
  </si>
  <si>
    <t>-737851772</t>
  </si>
  <si>
    <t>28</t>
  </si>
  <si>
    <t>727111005</t>
  </si>
  <si>
    <t>Trubní ucpávka ocelového potrubí bez izolace DN 80 stěnou tl 100 mm požární odolnost EI 120</t>
  </si>
  <si>
    <t>450322579</t>
  </si>
  <si>
    <t>29</t>
  </si>
  <si>
    <t>727212102</t>
  </si>
  <si>
    <t>Trubní ucpávka plastového potrubí bez izolace D 25 mm stěnou tl 100 mm požární odolnost EI 90</t>
  </si>
  <si>
    <t>-1912125719</t>
  </si>
  <si>
    <t>763</t>
  </si>
  <si>
    <t>Konstrukce suché výstavby</t>
  </si>
  <si>
    <t>30</t>
  </si>
  <si>
    <t>763131913</t>
  </si>
  <si>
    <t>Zhotovení otvoru vel. přes 0,25 do 0,5 m2 v SDK podhledu a podkroví s vyztužením profily</t>
  </si>
  <si>
    <t>-1864735344</t>
  </si>
  <si>
    <t>31</t>
  </si>
  <si>
    <t>763135101</t>
  </si>
  <si>
    <t>Montáž SDK kazetového podhledu z kazet 600x600 mm na zavěšenou viditelnou nosnou konstrukci</t>
  </si>
  <si>
    <t>1062309316</t>
  </si>
  <si>
    <t>32</t>
  </si>
  <si>
    <t>59036651</t>
  </si>
  <si>
    <t>podhled kazetový texturovaný, viditelný rastr, bílý tl 15mm 600x600mm</t>
  </si>
  <si>
    <t>-1005199919</t>
  </si>
  <si>
    <t>5*1,05 'Přepočtené koeficientem množství</t>
  </si>
  <si>
    <t>33</t>
  </si>
  <si>
    <t>763172355</t>
  </si>
  <si>
    <t>Montáž dvířek revizních jednoplášťových SDK kcí vel. 600 x 600 mm pro podhledy</t>
  </si>
  <si>
    <t>-1663975939</t>
  </si>
  <si>
    <t>34</t>
  </si>
  <si>
    <t>59030763</t>
  </si>
  <si>
    <t>dvířka revizní protipožární pro stěny a podhledy EI 60 600x600 mm</t>
  </si>
  <si>
    <t>-36511163</t>
  </si>
  <si>
    <t>35</t>
  </si>
  <si>
    <t>763431801</t>
  </si>
  <si>
    <t>Demontáž minerálního podhledu zavěšeného na viditelném roštu</t>
  </si>
  <si>
    <t>325467925</t>
  </si>
  <si>
    <t>2,5*2</t>
  </si>
  <si>
    <t>36</t>
  </si>
  <si>
    <t>998763113</t>
  </si>
  <si>
    <t>Přesun hmot tonážní pro dřevostavby s omezením mechanizace v objektech v přes 6 do 12 m</t>
  </si>
  <si>
    <t>-1177822874</t>
  </si>
  <si>
    <t>766</t>
  </si>
  <si>
    <t>Konstrukce truhlářské</t>
  </si>
  <si>
    <t>37</t>
  </si>
  <si>
    <t>766660022</t>
  </si>
  <si>
    <t>Montáž dveřních křídel otvíravých jednokřídlových š přes 0,8 m požárních do ocelové zárubně</t>
  </si>
  <si>
    <t>823849189</t>
  </si>
  <si>
    <t>D3</t>
  </si>
  <si>
    <t>D4</t>
  </si>
  <si>
    <t>38</t>
  </si>
  <si>
    <t>61165314</t>
  </si>
  <si>
    <t>dveře jednokřídlé dřevotřískové protipožární EI (EW) 30 D3 povrch laminátový plné 900x1970-2100mm</t>
  </si>
  <si>
    <t>998215638</t>
  </si>
  <si>
    <t>39</t>
  </si>
  <si>
    <t>766660729</t>
  </si>
  <si>
    <t>Montáž dveřního interiérového kování - štítku s klikou</t>
  </si>
  <si>
    <t>884243097</t>
  </si>
  <si>
    <t>40</t>
  </si>
  <si>
    <t>54914123</t>
  </si>
  <si>
    <t>dveřní kování interiérové rozetové klika/klika</t>
  </si>
  <si>
    <t>-1179577650</t>
  </si>
  <si>
    <t>41</t>
  </si>
  <si>
    <t>766660762</t>
  </si>
  <si>
    <t>Montáž dveřního bezpečnostního kování - zámkové vložky</t>
  </si>
  <si>
    <t>-1332817557</t>
  </si>
  <si>
    <t>42</t>
  </si>
  <si>
    <t>54964117</t>
  </si>
  <si>
    <t>vložka cylindrická bezpečnostní 30+50</t>
  </si>
  <si>
    <t>1080977737</t>
  </si>
  <si>
    <t>43</t>
  </si>
  <si>
    <t>766691914</t>
  </si>
  <si>
    <t>Vyvěšení nebo zavěšení dřevěných křídel dveří pl do 2 m2</t>
  </si>
  <si>
    <t>1390880153</t>
  </si>
  <si>
    <t>44</t>
  </si>
  <si>
    <t>998766112</t>
  </si>
  <si>
    <t>Přesun hmot tonážní pro kce truhlářské s omezením mechanizace v objektech v přes 6 do 12 m</t>
  </si>
  <si>
    <t>-2140321558</t>
  </si>
  <si>
    <t>776</t>
  </si>
  <si>
    <t>Podlahy povlakové</t>
  </si>
  <si>
    <t>45</t>
  </si>
  <si>
    <t>776111116</t>
  </si>
  <si>
    <t>Odstranění zbytků lepidla z podkladu povlakových podlah broušením</t>
  </si>
  <si>
    <t>-158319028</t>
  </si>
  <si>
    <t>(4,6*2,9)</t>
  </si>
  <si>
    <t>46</t>
  </si>
  <si>
    <t>776111311</t>
  </si>
  <si>
    <t>Vysátí podkladu povlakových podlah</t>
  </si>
  <si>
    <t>949144089</t>
  </si>
  <si>
    <t>47</t>
  </si>
  <si>
    <t>776121112</t>
  </si>
  <si>
    <t>Vodou ředitelná penetrace savého podkladu povlakových podlah</t>
  </si>
  <si>
    <t>341226351</t>
  </si>
  <si>
    <t>48</t>
  </si>
  <si>
    <t>776201811</t>
  </si>
  <si>
    <t>Demontáž lepených povlakových podlah bez podložky ručně</t>
  </si>
  <si>
    <t>-1310459127</t>
  </si>
  <si>
    <t>49</t>
  </si>
  <si>
    <t>776221111</t>
  </si>
  <si>
    <t>Lepení pásů z PVC standardním lepidlem</t>
  </si>
  <si>
    <t>1962435297</t>
  </si>
  <si>
    <t>50</t>
  </si>
  <si>
    <t>28411143</t>
  </si>
  <si>
    <t>podlahovina vinylová homogenní protiskluzná se vsypem a výztuž. vrstvou, s nopy, třída zátěže 34/43, hořlavost Bfl-s1 tl 2,00mm</t>
  </si>
  <si>
    <t>-14745428</t>
  </si>
  <si>
    <t>40,02*1,1 'Přepočtené koeficientem množství</t>
  </si>
  <si>
    <t>51</t>
  </si>
  <si>
    <t>776410811</t>
  </si>
  <si>
    <t>Odstranění soklíků a lišt pryžových nebo plastových</t>
  </si>
  <si>
    <t>698226195</t>
  </si>
  <si>
    <t>((4,6+2,9)*2*3)-(2*3)-(1*3)-(0,9*3)</t>
  </si>
  <si>
    <t>52</t>
  </si>
  <si>
    <t>776411111</t>
  </si>
  <si>
    <t>Montáž obvodových soklíků výšky do 80 mm</t>
  </si>
  <si>
    <t>-2093407904</t>
  </si>
  <si>
    <t>53</t>
  </si>
  <si>
    <t>1351749807</t>
  </si>
  <si>
    <t>54</t>
  </si>
  <si>
    <t>28411003</t>
  </si>
  <si>
    <t>lišta soklová PVC 30x30mm</t>
  </si>
  <si>
    <t>2125600445</t>
  </si>
  <si>
    <t>33,3*1,05 'Přepočtené koeficientem množství</t>
  </si>
  <si>
    <t>55</t>
  </si>
  <si>
    <t>776421312</t>
  </si>
  <si>
    <t>Montáž přechodových šroubovaných lišt</t>
  </si>
  <si>
    <t>-1655936947</t>
  </si>
  <si>
    <t>1,1+0,9+2</t>
  </si>
  <si>
    <t>1,1+2</t>
  </si>
  <si>
    <t>56</t>
  </si>
  <si>
    <t>55343124</t>
  </si>
  <si>
    <t>profil přechodový Al vrtaný 30mm bronz</t>
  </si>
  <si>
    <t>-1631113465</t>
  </si>
  <si>
    <t>11,1*1,02 'Přepočtené koeficientem množství</t>
  </si>
  <si>
    <t>57</t>
  </si>
  <si>
    <t>998776112</t>
  </si>
  <si>
    <t>Přesun hmot tonážní pro podlahy povlakové s omezením mechanizace v objektech v přes 6 do 12 m</t>
  </si>
  <si>
    <t>1892470265</t>
  </si>
  <si>
    <t>783</t>
  </si>
  <si>
    <t>Dokončovací práce - nátěry</t>
  </si>
  <si>
    <t>58</t>
  </si>
  <si>
    <t>783301401</t>
  </si>
  <si>
    <t>Ometení zámečnických konstrukcí</t>
  </si>
  <si>
    <t>-1419021057</t>
  </si>
  <si>
    <t>zárubně</t>
  </si>
  <si>
    <t>3*1,5</t>
  </si>
  <si>
    <t>2*1,5</t>
  </si>
  <si>
    <t>59</t>
  </si>
  <si>
    <t>783306801</t>
  </si>
  <si>
    <t>Odstranění nátěru ze zámečnických konstrukcí obroušením</t>
  </si>
  <si>
    <t>-1944573257</t>
  </si>
  <si>
    <t>zárubně stávající</t>
  </si>
  <si>
    <t>60</t>
  </si>
  <si>
    <t>783314101</t>
  </si>
  <si>
    <t>Základní jednonásobný syntetický nátěr zámečnických konstrukcí</t>
  </si>
  <si>
    <t>-454329494</t>
  </si>
  <si>
    <t>61</t>
  </si>
  <si>
    <t>783315101</t>
  </si>
  <si>
    <t>Mezinátěr jednonásobný syntetický standardní zámečnických konstrukcí</t>
  </si>
  <si>
    <t>-1981138433</t>
  </si>
  <si>
    <t>62</t>
  </si>
  <si>
    <t>783317101</t>
  </si>
  <si>
    <t>Krycí jednonásobný syntetický standardní nátěr zámečnických konstrukcí</t>
  </si>
  <si>
    <t>-302271798</t>
  </si>
  <si>
    <t>63</t>
  </si>
  <si>
    <t>783932171</t>
  </si>
  <si>
    <t>Celoplošné vyrovnání betonové podlahy cementovou stěrkou tl do 3 mm</t>
  </si>
  <si>
    <t>998501112</t>
  </si>
  <si>
    <t>podlaha výtahové šachty</t>
  </si>
  <si>
    <t>2*2,7</t>
  </si>
  <si>
    <t>64</t>
  </si>
  <si>
    <t>783933151</t>
  </si>
  <si>
    <t>Penetrační epoxidový nátěr hladkých betonových podlah</t>
  </si>
  <si>
    <t>-2054346088</t>
  </si>
  <si>
    <t>65</t>
  </si>
  <si>
    <t>783937163</t>
  </si>
  <si>
    <t>Krycí dvojnásobný epoxidový rozpouštědlový nátěr betonové podlahy</t>
  </si>
  <si>
    <t>-2020729906</t>
  </si>
  <si>
    <t>66</t>
  </si>
  <si>
    <t>783997151</t>
  </si>
  <si>
    <t>Příplatek k cenám krycího nátěru betonové podlahy za protiskluznou úpravu</t>
  </si>
  <si>
    <t>-1442097087</t>
  </si>
  <si>
    <t>784</t>
  </si>
  <si>
    <t>Dokončovací práce - malby a tapety</t>
  </si>
  <si>
    <t>67</t>
  </si>
  <si>
    <t>784121001</t>
  </si>
  <si>
    <t>Oškrabání malby v místnostech v do 3,80 m</t>
  </si>
  <si>
    <t>1394437405</t>
  </si>
  <si>
    <t>((4,6+2+1,5+3,4)*2,65)+(4,6*2,9)</t>
  </si>
  <si>
    <t>((2,5+1,25+2,5+1,1+1,3)*2,65)+4,71</t>
  </si>
  <si>
    <t>Mezisoučet</t>
  </si>
  <si>
    <t>((4,6+2+1,5+3,4)*3)+(4,6*2,9)</t>
  </si>
  <si>
    <t>((2,5+1,25+2,5+1,1+1,3)*3)+4,72</t>
  </si>
  <si>
    <t>((4,6+2+1,5+3,4)*2,7)+(4,6*2,9)</t>
  </si>
  <si>
    <t>((4,75+1,1+3+3,5+2)*2,7)+13,14</t>
  </si>
  <si>
    <t>68</t>
  </si>
  <si>
    <t>784121011</t>
  </si>
  <si>
    <t>Rozmývání podkladu po oškrabání malby v místnostech v do 3,80 m</t>
  </si>
  <si>
    <t>-2064623735</t>
  </si>
  <si>
    <t>69</t>
  </si>
  <si>
    <t>784181101</t>
  </si>
  <si>
    <t>Základní akrylátová jednonásobná bezbarvá penetrace podkladu v místnostech v do 3,80 m</t>
  </si>
  <si>
    <t>1746297997</t>
  </si>
  <si>
    <t>246,233+28,55+112,56</t>
  </si>
  <si>
    <t>70</t>
  </si>
  <si>
    <t>784211101</t>
  </si>
  <si>
    <t>Dvojnásobné bílé malby ze směsí za mokra výborně oděruvzdorných v místnostech v do 3,80 m</t>
  </si>
  <si>
    <t>550969649</t>
  </si>
  <si>
    <t>HZS</t>
  </si>
  <si>
    <t>Hodinové zúčtovací sazby</t>
  </si>
  <si>
    <t>71</t>
  </si>
  <si>
    <t>HZS1301</t>
  </si>
  <si>
    <t>Hodinová zúčtovací sazba zedník - stavební přípomoce k elektro</t>
  </si>
  <si>
    <t>hod</t>
  </si>
  <si>
    <t>512</t>
  </si>
  <si>
    <t>-2058142421</t>
  </si>
  <si>
    <t>VRN</t>
  </si>
  <si>
    <t>Vedlejší rozpočtové náklady</t>
  </si>
  <si>
    <t>VRN3</t>
  </si>
  <si>
    <t>Zařízení staveniště</t>
  </si>
  <si>
    <t>72</t>
  </si>
  <si>
    <t>032002000</t>
  </si>
  <si>
    <t>Vybavení staveniště</t>
  </si>
  <si>
    <t>sou</t>
  </si>
  <si>
    <t>1024</t>
  </si>
  <si>
    <t>444405542</t>
  </si>
  <si>
    <t>VRN4</t>
  </si>
  <si>
    <t>Inženýrská činnost</t>
  </si>
  <si>
    <t>73</t>
  </si>
  <si>
    <t>041414000</t>
  </si>
  <si>
    <t>Plán BOZP</t>
  </si>
  <si>
    <t>-701161485</t>
  </si>
  <si>
    <t>74</t>
  </si>
  <si>
    <t>041424000</t>
  </si>
  <si>
    <t>Koordinátor BOZP</t>
  </si>
  <si>
    <t>1507051944</t>
  </si>
  <si>
    <t>75</t>
  </si>
  <si>
    <t>045303000</t>
  </si>
  <si>
    <t>Koordinační činnost</t>
  </si>
  <si>
    <t>800137827</t>
  </si>
  <si>
    <t>SO 02 - Elektroinstalace</t>
  </si>
  <si>
    <t xml:space="preserve"> </t>
  </si>
  <si>
    <t>D4 - INSTALACE VÝTAHU A TLAČÍTKA TS</t>
  </si>
  <si>
    <t>D7 - HZS</t>
  </si>
  <si>
    <t>INSTALACE VÝTAHU A TLAČÍTKA TS</t>
  </si>
  <si>
    <t>Pol1</t>
  </si>
  <si>
    <t>CYKY Jm 5x10 mm2 750V (PU)</t>
  </si>
  <si>
    <t>Pol2</t>
  </si>
  <si>
    <t>CHKEVm 5Cx10 mm2 750V (PU)</t>
  </si>
  <si>
    <t>Pol3</t>
  </si>
  <si>
    <t>CHKEVm 5Cx1,5 mm2 750V (PU)</t>
  </si>
  <si>
    <t>Pol4</t>
  </si>
  <si>
    <t>CYKY-CYKYm 3Cx2.5 mm2 750V (PU)</t>
  </si>
  <si>
    <t>Pol5</t>
  </si>
  <si>
    <t>CYKY-CYKYm 3Cx1.5 mm2 750V (PU)</t>
  </si>
  <si>
    <t>Pol6</t>
  </si>
  <si>
    <t>UTP Cat.6 (PU)</t>
  </si>
  <si>
    <t>Pol7</t>
  </si>
  <si>
    <t>tlačítko TOTAL STOP-POŽÁRNÍ</t>
  </si>
  <si>
    <t>ks</t>
  </si>
  <si>
    <t>Pol8</t>
  </si>
  <si>
    <t>zás.polozap./zapuštěné 10/16A 250V 2P+Z .</t>
  </si>
  <si>
    <t>Pol9</t>
  </si>
  <si>
    <t>spín.nást.prost.obyč. 1-pólový - řazení 1</t>
  </si>
  <si>
    <t>Pol10</t>
  </si>
  <si>
    <t>zás.polozap./zapuštěné DATOVÁ</t>
  </si>
  <si>
    <t>Pol11</t>
  </si>
  <si>
    <t>kabelový kanál/lišta 50x50mm</t>
  </si>
  <si>
    <t>Pol12</t>
  </si>
  <si>
    <t>kabelový kanál/lišta 20x20mm</t>
  </si>
  <si>
    <t>Pol13</t>
  </si>
  <si>
    <t>sv. nouzové stále svítící 3000lm, 3000K, (1nz)</t>
  </si>
  <si>
    <t>Pol14</t>
  </si>
  <si>
    <t>svítidlo do výtahové šachty</t>
  </si>
  <si>
    <t>Pol15</t>
  </si>
  <si>
    <t>náhradní zdroj UPFD 403-150V-045</t>
  </si>
  <si>
    <t>Pol16</t>
  </si>
  <si>
    <t>rozvaděč RH doplnění jističe zásuvky 16A/2/C/003</t>
  </si>
  <si>
    <t>Pol17</t>
  </si>
  <si>
    <t>rozvaděč RH doplnění jističe výtahu 50A/3/C</t>
  </si>
  <si>
    <t>Pol24</t>
  </si>
  <si>
    <t>přídržný magnet dveří dle PBŘ vč. kabeláží</t>
  </si>
  <si>
    <t>-141880653</t>
  </si>
  <si>
    <t>1*3 'Přepočtené koeficientem množství</t>
  </si>
  <si>
    <t>D7</t>
  </si>
  <si>
    <t>Pol18</t>
  </si>
  <si>
    <t>demontáž a zpětná montáž kazetového podhledu</t>
  </si>
  <si>
    <t>Pol19</t>
  </si>
  <si>
    <t>revize elektro</t>
  </si>
  <si>
    <t>Pol20</t>
  </si>
  <si>
    <t>dokumentace skutečného provedení stavby</t>
  </si>
  <si>
    <t>SO 03 - Výtah</t>
  </si>
  <si>
    <t xml:space="preserve">    755 - Dopravní zařízení</t>
  </si>
  <si>
    <t>755</t>
  </si>
  <si>
    <t>Dopravní zařízení</t>
  </si>
  <si>
    <t>755112222R</t>
  </si>
  <si>
    <t>Dodávka a montáž evakuačního výtahu 1 600kg, 1m/s, 3/3 neprůchozí</t>
  </si>
  <si>
    <t>-774775633</t>
  </si>
  <si>
    <t>755112223R</t>
  </si>
  <si>
    <t>Demontáž stávajícího výtahu, výt.dveří, technologie výtahu</t>
  </si>
  <si>
    <t>-1599526658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</si>
</sst>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34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LS2025-019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Evakuační výtah v domově pro seniory Panenská, Tachov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Tachov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25. 1. 2025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Centrum sociálních služeb Tachov p.o.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ing.Pavel Kodýtek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Sadílek Ladislav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</v>
      </c>
    </row>
    <row r="95" s="7" customFormat="1" ht="16.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01 - Stavební práce'!J30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'SO 01 - Stavební práce'!P133</f>
        <v>0</v>
      </c>
      <c r="AV95" s="129">
        <f>'SO 01 - Stavební práce'!J33</f>
        <v>0</v>
      </c>
      <c r="AW95" s="129">
        <f>'SO 01 - Stavební práce'!J34</f>
        <v>0</v>
      </c>
      <c r="AX95" s="129">
        <f>'SO 01 - Stavební práce'!J35</f>
        <v>0</v>
      </c>
      <c r="AY95" s="129">
        <f>'SO 01 - Stavební práce'!J36</f>
        <v>0</v>
      </c>
      <c r="AZ95" s="129">
        <f>'SO 01 - Stavební práce'!F33</f>
        <v>0</v>
      </c>
      <c r="BA95" s="129">
        <f>'SO 01 - Stavební práce'!F34</f>
        <v>0</v>
      </c>
      <c r="BB95" s="129">
        <f>'SO 01 - Stavební práce'!F35</f>
        <v>0</v>
      </c>
      <c r="BC95" s="129">
        <f>'SO 01 - Stavební práce'!F36</f>
        <v>0</v>
      </c>
      <c r="BD95" s="131">
        <f>'SO 01 - Stavební práce'!F37</f>
        <v>0</v>
      </c>
      <c r="BE95" s="7"/>
      <c r="BT95" s="132" t="s">
        <v>85</v>
      </c>
      <c r="BV95" s="132" t="s">
        <v>79</v>
      </c>
      <c r="BW95" s="132" t="s">
        <v>86</v>
      </c>
      <c r="BX95" s="132" t="s">
        <v>5</v>
      </c>
      <c r="CL95" s="132" t="s">
        <v>1</v>
      </c>
      <c r="CM95" s="132" t="s">
        <v>85</v>
      </c>
    </row>
    <row r="96" s="7" customFormat="1" ht="16.5" customHeight="1">
      <c r="A96" s="120" t="s">
        <v>81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02 - Elektroinstalace'!J30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28">
        <v>0</v>
      </c>
      <c r="AT96" s="129">
        <f>ROUND(SUM(AV96:AW96),2)</f>
        <v>0</v>
      </c>
      <c r="AU96" s="130">
        <f>'SO 02 - Elektroinstalace'!P118</f>
        <v>0</v>
      </c>
      <c r="AV96" s="129">
        <f>'SO 02 - Elektroinstalace'!J33</f>
        <v>0</v>
      </c>
      <c r="AW96" s="129">
        <f>'SO 02 - Elektroinstalace'!J34</f>
        <v>0</v>
      </c>
      <c r="AX96" s="129">
        <f>'SO 02 - Elektroinstalace'!J35</f>
        <v>0</v>
      </c>
      <c r="AY96" s="129">
        <f>'SO 02 - Elektroinstalace'!J36</f>
        <v>0</v>
      </c>
      <c r="AZ96" s="129">
        <f>'SO 02 - Elektroinstalace'!F33</f>
        <v>0</v>
      </c>
      <c r="BA96" s="129">
        <f>'SO 02 - Elektroinstalace'!F34</f>
        <v>0</v>
      </c>
      <c r="BB96" s="129">
        <f>'SO 02 - Elektroinstalace'!F35</f>
        <v>0</v>
      </c>
      <c r="BC96" s="129">
        <f>'SO 02 - Elektroinstalace'!F36</f>
        <v>0</v>
      </c>
      <c r="BD96" s="131">
        <f>'SO 02 - Elektroinstalace'!F37</f>
        <v>0</v>
      </c>
      <c r="BE96" s="7"/>
      <c r="BT96" s="132" t="s">
        <v>85</v>
      </c>
      <c r="BV96" s="132" t="s">
        <v>79</v>
      </c>
      <c r="BW96" s="132" t="s">
        <v>89</v>
      </c>
      <c r="BX96" s="132" t="s">
        <v>5</v>
      </c>
      <c r="CL96" s="132" t="s">
        <v>1</v>
      </c>
      <c r="CM96" s="132" t="s">
        <v>85</v>
      </c>
    </row>
    <row r="97" s="7" customFormat="1" ht="16.5" customHeight="1">
      <c r="A97" s="120" t="s">
        <v>81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91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03 - Výtah'!J30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84</v>
      </c>
      <c r="AR97" s="127"/>
      <c r="AS97" s="133">
        <v>0</v>
      </c>
      <c r="AT97" s="134">
        <f>ROUND(SUM(AV97:AW97),2)</f>
        <v>0</v>
      </c>
      <c r="AU97" s="135">
        <f>'SO 03 - Výtah'!P118</f>
        <v>0</v>
      </c>
      <c r="AV97" s="134">
        <f>'SO 03 - Výtah'!J33</f>
        <v>0</v>
      </c>
      <c r="AW97" s="134">
        <f>'SO 03 - Výtah'!J34</f>
        <v>0</v>
      </c>
      <c r="AX97" s="134">
        <f>'SO 03 - Výtah'!J35</f>
        <v>0</v>
      </c>
      <c r="AY97" s="134">
        <f>'SO 03 - Výtah'!J36</f>
        <v>0</v>
      </c>
      <c r="AZ97" s="134">
        <f>'SO 03 - Výtah'!F33</f>
        <v>0</v>
      </c>
      <c r="BA97" s="134">
        <f>'SO 03 - Výtah'!F34</f>
        <v>0</v>
      </c>
      <c r="BB97" s="134">
        <f>'SO 03 - Výtah'!F35</f>
        <v>0</v>
      </c>
      <c r="BC97" s="134">
        <f>'SO 03 - Výtah'!F36</f>
        <v>0</v>
      </c>
      <c r="BD97" s="136">
        <f>'SO 03 - Výtah'!F37</f>
        <v>0</v>
      </c>
      <c r="BE97" s="7"/>
      <c r="BT97" s="132" t="s">
        <v>85</v>
      </c>
      <c r="BV97" s="132" t="s">
        <v>79</v>
      </c>
      <c r="BW97" s="132" t="s">
        <v>92</v>
      </c>
      <c r="BX97" s="132" t="s">
        <v>5</v>
      </c>
      <c r="CL97" s="132" t="s">
        <v>1</v>
      </c>
      <c r="CM97" s="132" t="s">
        <v>85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HRsjS3otQjH1/vcjpL8t/JNuDP3fwSsjPjbypsnUBTpeFXdHi+qElRs7dOQmXc5ZZki7x0QxBM8PM/PwlkM5LQ==" hashValue="0IQ3BI/3W1JP/V3YWY5k62hZi3UQYHVWmOxQtMjksvnJoGqtOxdbjtFAkNAXNgikFdfJ+mmS87R41zWUXE7vqw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 - Stavební práce'!C2" display="/"/>
    <hyperlink ref="A96" location="'SO 02 - Elektroinstalace'!C2" display="/"/>
    <hyperlink ref="A97" location="'SO 03 - Výtah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Evakuační výtah v domově pro seniory Panenská, Tachov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25. 1. 2025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ROUND(J133,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ROUND((SUM(BE133:BE357)),  2)</f>
        <v>0</v>
      </c>
      <c r="G33" s="39"/>
      <c r="H33" s="39"/>
      <c r="I33" s="156">
        <v>0.20999999999999999</v>
      </c>
      <c r="J33" s="155">
        <f>ROUND(((SUM(BE133:BE357))*I33),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ROUND((SUM(BF133:BF357)),  2)</f>
        <v>0</v>
      </c>
      <c r="G34" s="39"/>
      <c r="H34" s="39"/>
      <c r="I34" s="156">
        <v>0.12</v>
      </c>
      <c r="J34" s="155">
        <f>ROUND(((SUM(BF133:BF357))*I34),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ROUND((SUM(BG133:BG357)),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ROUND((SUM(BH133:BH357)),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ROUND((SUM(BI133:BI357)),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Evakuační výtah v domově pro seniory Panenská, Tachov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01 - Stavební práce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Tachov</v>
      </c>
      <c r="G89" s="41"/>
      <c r="H89" s="41"/>
      <c r="I89" s="33" t="s">
        <v>22</v>
      </c>
      <c r="J89" s="80" t="str">
        <f>IF(J12="","",J12)</f>
        <v>25. 1. 2025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Centrum sociálních služeb Tachov p.o.</v>
      </c>
      <c r="G91" s="41"/>
      <c r="H91" s="41"/>
      <c r="I91" s="33" t="s">
        <v>30</v>
      </c>
      <c r="J91" s="37" t="str">
        <f>E21</f>
        <v>ing.Pavel Kodýtek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Sadílek Ladislav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J133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101</v>
      </c>
      <c r="E97" s="183"/>
      <c r="F97" s="183"/>
      <c r="G97" s="183"/>
      <c r="H97" s="183"/>
      <c r="I97" s="183"/>
      <c r="J97" s="184">
        <f>J134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102</v>
      </c>
      <c r="E98" s="189"/>
      <c r="F98" s="189"/>
      <c r="G98" s="189"/>
      <c r="H98" s="189"/>
      <c r="I98" s="189"/>
      <c r="J98" s="190">
        <f>J135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103</v>
      </c>
      <c r="E99" s="189"/>
      <c r="F99" s="189"/>
      <c r="G99" s="189"/>
      <c r="H99" s="189"/>
      <c r="I99" s="189"/>
      <c r="J99" s="190">
        <f>J174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104</v>
      </c>
      <c r="E100" s="189"/>
      <c r="F100" s="189"/>
      <c r="G100" s="189"/>
      <c r="H100" s="189"/>
      <c r="I100" s="189"/>
      <c r="J100" s="190">
        <f>J197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105</v>
      </c>
      <c r="E101" s="189"/>
      <c r="F101" s="189"/>
      <c r="G101" s="189"/>
      <c r="H101" s="189"/>
      <c r="I101" s="189"/>
      <c r="J101" s="190">
        <f>J213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106</v>
      </c>
      <c r="E102" s="189"/>
      <c r="F102" s="189"/>
      <c r="G102" s="189"/>
      <c r="H102" s="189"/>
      <c r="I102" s="189"/>
      <c r="J102" s="190">
        <f>J219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107</v>
      </c>
      <c r="E103" s="183"/>
      <c r="F103" s="183"/>
      <c r="G103" s="183"/>
      <c r="H103" s="183"/>
      <c r="I103" s="183"/>
      <c r="J103" s="184">
        <f>J221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108</v>
      </c>
      <c r="E104" s="189"/>
      <c r="F104" s="189"/>
      <c r="G104" s="189"/>
      <c r="H104" s="189"/>
      <c r="I104" s="189"/>
      <c r="J104" s="190">
        <f>J222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109</v>
      </c>
      <c r="E105" s="189"/>
      <c r="F105" s="189"/>
      <c r="G105" s="189"/>
      <c r="H105" s="189"/>
      <c r="I105" s="189"/>
      <c r="J105" s="190">
        <f>J226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110</v>
      </c>
      <c r="E106" s="189"/>
      <c r="F106" s="189"/>
      <c r="G106" s="189"/>
      <c r="H106" s="189"/>
      <c r="I106" s="189"/>
      <c r="J106" s="190">
        <f>J238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111</v>
      </c>
      <c r="E107" s="189"/>
      <c r="F107" s="189"/>
      <c r="G107" s="189"/>
      <c r="H107" s="189"/>
      <c r="I107" s="189"/>
      <c r="J107" s="190">
        <f>J264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112</v>
      </c>
      <c r="E108" s="189"/>
      <c r="F108" s="189"/>
      <c r="G108" s="189"/>
      <c r="H108" s="189"/>
      <c r="I108" s="189"/>
      <c r="J108" s="190">
        <f>J304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113</v>
      </c>
      <c r="E109" s="189"/>
      <c r="F109" s="189"/>
      <c r="G109" s="189"/>
      <c r="H109" s="189"/>
      <c r="I109" s="189"/>
      <c r="J109" s="190">
        <f>J330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0"/>
      <c r="C110" s="181"/>
      <c r="D110" s="182" t="s">
        <v>114</v>
      </c>
      <c r="E110" s="183"/>
      <c r="F110" s="183"/>
      <c r="G110" s="183"/>
      <c r="H110" s="183"/>
      <c r="I110" s="183"/>
      <c r="J110" s="184">
        <f>J349</f>
        <v>0</v>
      </c>
      <c r="K110" s="181"/>
      <c r="L110" s="18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80"/>
      <c r="C111" s="181"/>
      <c r="D111" s="182" t="s">
        <v>115</v>
      </c>
      <c r="E111" s="183"/>
      <c r="F111" s="183"/>
      <c r="G111" s="183"/>
      <c r="H111" s="183"/>
      <c r="I111" s="183"/>
      <c r="J111" s="184">
        <f>J351</f>
        <v>0</v>
      </c>
      <c r="K111" s="181"/>
      <c r="L111" s="185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86"/>
      <c r="C112" s="187"/>
      <c r="D112" s="188" t="s">
        <v>116</v>
      </c>
      <c r="E112" s="189"/>
      <c r="F112" s="189"/>
      <c r="G112" s="189"/>
      <c r="H112" s="189"/>
      <c r="I112" s="189"/>
      <c r="J112" s="190">
        <f>J352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117</v>
      </c>
      <c r="E113" s="189"/>
      <c r="F113" s="189"/>
      <c r="G113" s="189"/>
      <c r="H113" s="189"/>
      <c r="I113" s="189"/>
      <c r="J113" s="190">
        <f>J354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118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175" t="str">
        <f>E7</f>
        <v>Evakuační výtah v domově pro seniory Panenská, Tachov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94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77" t="str">
        <f>E9</f>
        <v>SO 01 - Stavební práce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20</v>
      </c>
      <c r="D127" s="41"/>
      <c r="E127" s="41"/>
      <c r="F127" s="28" t="str">
        <f>F12</f>
        <v>Tachov</v>
      </c>
      <c r="G127" s="41"/>
      <c r="H127" s="41"/>
      <c r="I127" s="33" t="s">
        <v>22</v>
      </c>
      <c r="J127" s="80" t="str">
        <f>IF(J12="","",J12)</f>
        <v>25. 1. 2025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24</v>
      </c>
      <c r="D129" s="41"/>
      <c r="E129" s="41"/>
      <c r="F129" s="28" t="str">
        <f>E15</f>
        <v>Centrum sociálních služeb Tachov p.o.</v>
      </c>
      <c r="G129" s="41"/>
      <c r="H129" s="41"/>
      <c r="I129" s="33" t="s">
        <v>30</v>
      </c>
      <c r="J129" s="37" t="str">
        <f>E21</f>
        <v>ing.Pavel Kodýtek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28</v>
      </c>
      <c r="D130" s="41"/>
      <c r="E130" s="41"/>
      <c r="F130" s="28" t="str">
        <f>IF(E18="","",E18)</f>
        <v>Vyplň údaj</v>
      </c>
      <c r="G130" s="41"/>
      <c r="H130" s="41"/>
      <c r="I130" s="33" t="s">
        <v>33</v>
      </c>
      <c r="J130" s="37" t="str">
        <f>E24</f>
        <v>Sadílek Ladislav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192"/>
      <c r="B132" s="193"/>
      <c r="C132" s="194" t="s">
        <v>119</v>
      </c>
      <c r="D132" s="195" t="s">
        <v>62</v>
      </c>
      <c r="E132" s="195" t="s">
        <v>58</v>
      </c>
      <c r="F132" s="195" t="s">
        <v>59</v>
      </c>
      <c r="G132" s="195" t="s">
        <v>120</v>
      </c>
      <c r="H132" s="195" t="s">
        <v>121</v>
      </c>
      <c r="I132" s="195" t="s">
        <v>122</v>
      </c>
      <c r="J132" s="196" t="s">
        <v>98</v>
      </c>
      <c r="K132" s="197" t="s">
        <v>123</v>
      </c>
      <c r="L132" s="198"/>
      <c r="M132" s="101" t="s">
        <v>1</v>
      </c>
      <c r="N132" s="102" t="s">
        <v>41</v>
      </c>
      <c r="O132" s="102" t="s">
        <v>124</v>
      </c>
      <c r="P132" s="102" t="s">
        <v>125</v>
      </c>
      <c r="Q132" s="102" t="s">
        <v>126</v>
      </c>
      <c r="R132" s="102" t="s">
        <v>127</v>
      </c>
      <c r="S132" s="102" t="s">
        <v>128</v>
      </c>
      <c r="T132" s="103" t="s">
        <v>129</v>
      </c>
      <c r="U132" s="192"/>
      <c r="V132" s="192"/>
      <c r="W132" s="192"/>
      <c r="X132" s="192"/>
      <c r="Y132" s="192"/>
      <c r="Z132" s="192"/>
      <c r="AA132" s="192"/>
      <c r="AB132" s="192"/>
      <c r="AC132" s="192"/>
      <c r="AD132" s="192"/>
      <c r="AE132" s="192"/>
    </row>
    <row r="133" s="2" customFormat="1" ht="22.8" customHeight="1">
      <c r="A133" s="39"/>
      <c r="B133" s="40"/>
      <c r="C133" s="108" t="s">
        <v>130</v>
      </c>
      <c r="D133" s="41"/>
      <c r="E133" s="41"/>
      <c r="F133" s="41"/>
      <c r="G133" s="41"/>
      <c r="H133" s="41"/>
      <c r="I133" s="41"/>
      <c r="J133" s="199">
        <f>BK133</f>
        <v>0</v>
      </c>
      <c r="K133" s="41"/>
      <c r="L133" s="45"/>
      <c r="M133" s="104"/>
      <c r="N133" s="200"/>
      <c r="O133" s="105"/>
      <c r="P133" s="201">
        <f>P134+P221+P349+P351</f>
        <v>0</v>
      </c>
      <c r="Q133" s="105"/>
      <c r="R133" s="201">
        <f>R134+R221+R349+R351</f>
        <v>6.1014847000000003</v>
      </c>
      <c r="S133" s="105"/>
      <c r="T133" s="202">
        <f>T134+T221+T349+T351</f>
        <v>2.9377222300000003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76</v>
      </c>
      <c r="AU133" s="18" t="s">
        <v>100</v>
      </c>
      <c r="BK133" s="203">
        <f>BK134+BK221+BK349+BK351</f>
        <v>0</v>
      </c>
    </row>
    <row r="134" s="12" customFormat="1" ht="25.92" customHeight="1">
      <c r="A134" s="12"/>
      <c r="B134" s="204"/>
      <c r="C134" s="205"/>
      <c r="D134" s="206" t="s">
        <v>76</v>
      </c>
      <c r="E134" s="207" t="s">
        <v>131</v>
      </c>
      <c r="F134" s="207" t="s">
        <v>132</v>
      </c>
      <c r="G134" s="205"/>
      <c r="H134" s="205"/>
      <c r="I134" s="208"/>
      <c r="J134" s="209">
        <f>BK134</f>
        <v>0</v>
      </c>
      <c r="K134" s="205"/>
      <c r="L134" s="210"/>
      <c r="M134" s="211"/>
      <c r="N134" s="212"/>
      <c r="O134" s="212"/>
      <c r="P134" s="213">
        <f>P135+P174+P197+P213+P219</f>
        <v>0</v>
      </c>
      <c r="Q134" s="212"/>
      <c r="R134" s="213">
        <f>R135+R174+R197+R213+R219</f>
        <v>5.2349415800000001</v>
      </c>
      <c r="S134" s="212"/>
      <c r="T134" s="214">
        <f>T135+T174+T197+T213+T219</f>
        <v>2.6338500000000002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5" t="s">
        <v>85</v>
      </c>
      <c r="AT134" s="216" t="s">
        <v>76</v>
      </c>
      <c r="AU134" s="216" t="s">
        <v>77</v>
      </c>
      <c r="AY134" s="215" t="s">
        <v>133</v>
      </c>
      <c r="BK134" s="217">
        <f>BK135+BK174+BK197+BK213+BK219</f>
        <v>0</v>
      </c>
    </row>
    <row r="135" s="12" customFormat="1" ht="22.8" customHeight="1">
      <c r="A135" s="12"/>
      <c r="B135" s="204"/>
      <c r="C135" s="205"/>
      <c r="D135" s="206" t="s">
        <v>76</v>
      </c>
      <c r="E135" s="218" t="s">
        <v>134</v>
      </c>
      <c r="F135" s="218" t="s">
        <v>135</v>
      </c>
      <c r="G135" s="205"/>
      <c r="H135" s="205"/>
      <c r="I135" s="208"/>
      <c r="J135" s="219">
        <f>BK135</f>
        <v>0</v>
      </c>
      <c r="K135" s="205"/>
      <c r="L135" s="210"/>
      <c r="M135" s="211"/>
      <c r="N135" s="212"/>
      <c r="O135" s="212"/>
      <c r="P135" s="213">
        <f>SUM(P136:P173)</f>
        <v>0</v>
      </c>
      <c r="Q135" s="212"/>
      <c r="R135" s="213">
        <f>SUM(R136:R173)</f>
        <v>1.3455522799999997</v>
      </c>
      <c r="S135" s="212"/>
      <c r="T135" s="214">
        <f>SUM(T136:T173)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5" t="s">
        <v>85</v>
      </c>
      <c r="AT135" s="216" t="s">
        <v>76</v>
      </c>
      <c r="AU135" s="216" t="s">
        <v>85</v>
      </c>
      <c r="AY135" s="215" t="s">
        <v>133</v>
      </c>
      <c r="BK135" s="217">
        <f>SUM(BK136:BK173)</f>
        <v>0</v>
      </c>
    </row>
    <row r="136" s="2" customFormat="1" ht="33" customHeight="1">
      <c r="A136" s="39"/>
      <c r="B136" s="40"/>
      <c r="C136" s="220" t="s">
        <v>85</v>
      </c>
      <c r="D136" s="220" t="s">
        <v>136</v>
      </c>
      <c r="E136" s="221" t="s">
        <v>137</v>
      </c>
      <c r="F136" s="222" t="s">
        <v>138</v>
      </c>
      <c r="G136" s="223" t="s">
        <v>139</v>
      </c>
      <c r="H136" s="224">
        <v>3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43</v>
      </c>
      <c r="O136" s="92"/>
      <c r="P136" s="230">
        <f>O136*H136</f>
        <v>0</v>
      </c>
      <c r="Q136" s="230">
        <v>0.033279999999999997</v>
      </c>
      <c r="R136" s="230">
        <f>Q136*H136</f>
        <v>0.099839999999999984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140</v>
      </c>
      <c r="AT136" s="232" t="s">
        <v>136</v>
      </c>
      <c r="AU136" s="232" t="s">
        <v>141</v>
      </c>
      <c r="AY136" s="18" t="s">
        <v>133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141</v>
      </c>
      <c r="BK136" s="233">
        <f>ROUND(I136*H136,2)</f>
        <v>0</v>
      </c>
      <c r="BL136" s="18" t="s">
        <v>140</v>
      </c>
      <c r="BM136" s="232" t="s">
        <v>142</v>
      </c>
    </row>
    <row r="137" s="13" customFormat="1">
      <c r="A137" s="13"/>
      <c r="B137" s="234"/>
      <c r="C137" s="235"/>
      <c r="D137" s="236" t="s">
        <v>143</v>
      </c>
      <c r="E137" s="237" t="s">
        <v>1</v>
      </c>
      <c r="F137" s="238" t="s">
        <v>144</v>
      </c>
      <c r="G137" s="235"/>
      <c r="H137" s="237" t="s">
        <v>1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143</v>
      </c>
      <c r="AU137" s="244" t="s">
        <v>141</v>
      </c>
      <c r="AV137" s="13" t="s">
        <v>85</v>
      </c>
      <c r="AW137" s="13" t="s">
        <v>32</v>
      </c>
      <c r="AX137" s="13" t="s">
        <v>77</v>
      </c>
      <c r="AY137" s="244" t="s">
        <v>133</v>
      </c>
    </row>
    <row r="138" s="14" customFormat="1">
      <c r="A138" s="14"/>
      <c r="B138" s="245"/>
      <c r="C138" s="246"/>
      <c r="D138" s="236" t="s">
        <v>143</v>
      </c>
      <c r="E138" s="247" t="s">
        <v>1</v>
      </c>
      <c r="F138" s="248" t="s">
        <v>85</v>
      </c>
      <c r="G138" s="246"/>
      <c r="H138" s="249">
        <v>1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143</v>
      </c>
      <c r="AU138" s="255" t="s">
        <v>141</v>
      </c>
      <c r="AV138" s="14" t="s">
        <v>141</v>
      </c>
      <c r="AW138" s="14" t="s">
        <v>32</v>
      </c>
      <c r="AX138" s="14" t="s">
        <v>77</v>
      </c>
      <c r="AY138" s="255" t="s">
        <v>133</v>
      </c>
    </row>
    <row r="139" s="13" customFormat="1">
      <c r="A139" s="13"/>
      <c r="B139" s="234"/>
      <c r="C139" s="235"/>
      <c r="D139" s="236" t="s">
        <v>143</v>
      </c>
      <c r="E139" s="237" t="s">
        <v>1</v>
      </c>
      <c r="F139" s="238" t="s">
        <v>145</v>
      </c>
      <c r="G139" s="235"/>
      <c r="H139" s="237" t="s">
        <v>1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143</v>
      </c>
      <c r="AU139" s="244" t="s">
        <v>141</v>
      </c>
      <c r="AV139" s="13" t="s">
        <v>85</v>
      </c>
      <c r="AW139" s="13" t="s">
        <v>32</v>
      </c>
      <c r="AX139" s="13" t="s">
        <v>77</v>
      </c>
      <c r="AY139" s="244" t="s">
        <v>133</v>
      </c>
    </row>
    <row r="140" s="14" customFormat="1">
      <c r="A140" s="14"/>
      <c r="B140" s="245"/>
      <c r="C140" s="246"/>
      <c r="D140" s="236" t="s">
        <v>143</v>
      </c>
      <c r="E140" s="247" t="s">
        <v>1</v>
      </c>
      <c r="F140" s="248" t="s">
        <v>85</v>
      </c>
      <c r="G140" s="246"/>
      <c r="H140" s="249">
        <v>1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143</v>
      </c>
      <c r="AU140" s="255" t="s">
        <v>141</v>
      </c>
      <c r="AV140" s="14" t="s">
        <v>141</v>
      </c>
      <c r="AW140" s="14" t="s">
        <v>32</v>
      </c>
      <c r="AX140" s="14" t="s">
        <v>77</v>
      </c>
      <c r="AY140" s="255" t="s">
        <v>133</v>
      </c>
    </row>
    <row r="141" s="13" customFormat="1">
      <c r="A141" s="13"/>
      <c r="B141" s="234"/>
      <c r="C141" s="235"/>
      <c r="D141" s="236" t="s">
        <v>143</v>
      </c>
      <c r="E141" s="237" t="s">
        <v>1</v>
      </c>
      <c r="F141" s="238" t="s">
        <v>146</v>
      </c>
      <c r="G141" s="235"/>
      <c r="H141" s="237" t="s">
        <v>1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143</v>
      </c>
      <c r="AU141" s="244" t="s">
        <v>141</v>
      </c>
      <c r="AV141" s="13" t="s">
        <v>85</v>
      </c>
      <c r="AW141" s="13" t="s">
        <v>32</v>
      </c>
      <c r="AX141" s="13" t="s">
        <v>77</v>
      </c>
      <c r="AY141" s="244" t="s">
        <v>133</v>
      </c>
    </row>
    <row r="142" s="14" customFormat="1">
      <c r="A142" s="14"/>
      <c r="B142" s="245"/>
      <c r="C142" s="246"/>
      <c r="D142" s="236" t="s">
        <v>143</v>
      </c>
      <c r="E142" s="247" t="s">
        <v>1</v>
      </c>
      <c r="F142" s="248" t="s">
        <v>85</v>
      </c>
      <c r="G142" s="246"/>
      <c r="H142" s="249">
        <v>1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143</v>
      </c>
      <c r="AU142" s="255" t="s">
        <v>141</v>
      </c>
      <c r="AV142" s="14" t="s">
        <v>141</v>
      </c>
      <c r="AW142" s="14" t="s">
        <v>32</v>
      </c>
      <c r="AX142" s="14" t="s">
        <v>77</v>
      </c>
      <c r="AY142" s="255" t="s">
        <v>133</v>
      </c>
    </row>
    <row r="143" s="15" customFormat="1">
      <c r="A143" s="15"/>
      <c r="B143" s="256"/>
      <c r="C143" s="257"/>
      <c r="D143" s="236" t="s">
        <v>143</v>
      </c>
      <c r="E143" s="258" t="s">
        <v>1</v>
      </c>
      <c r="F143" s="259" t="s">
        <v>147</v>
      </c>
      <c r="G143" s="257"/>
      <c r="H143" s="260">
        <v>3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6" t="s">
        <v>143</v>
      </c>
      <c r="AU143" s="266" t="s">
        <v>141</v>
      </c>
      <c r="AV143" s="15" t="s">
        <v>140</v>
      </c>
      <c r="AW143" s="15" t="s">
        <v>32</v>
      </c>
      <c r="AX143" s="15" t="s">
        <v>85</v>
      </c>
      <c r="AY143" s="266" t="s">
        <v>133</v>
      </c>
    </row>
    <row r="144" s="2" customFormat="1" ht="24.15" customHeight="1">
      <c r="A144" s="39"/>
      <c r="B144" s="40"/>
      <c r="C144" s="220" t="s">
        <v>141</v>
      </c>
      <c r="D144" s="220" t="s">
        <v>136</v>
      </c>
      <c r="E144" s="221" t="s">
        <v>148</v>
      </c>
      <c r="F144" s="222" t="s">
        <v>149</v>
      </c>
      <c r="G144" s="223" t="s">
        <v>150</v>
      </c>
      <c r="H144" s="224">
        <v>0.12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43</v>
      </c>
      <c r="O144" s="92"/>
      <c r="P144" s="230">
        <f>O144*H144</f>
        <v>0</v>
      </c>
      <c r="Q144" s="230">
        <v>1.0900000000000001</v>
      </c>
      <c r="R144" s="230">
        <f>Q144*H144</f>
        <v>0.1308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140</v>
      </c>
      <c r="AT144" s="232" t="s">
        <v>136</v>
      </c>
      <c r="AU144" s="232" t="s">
        <v>141</v>
      </c>
      <c r="AY144" s="18" t="s">
        <v>133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141</v>
      </c>
      <c r="BK144" s="233">
        <f>ROUND(I144*H144,2)</f>
        <v>0</v>
      </c>
      <c r="BL144" s="18" t="s">
        <v>140</v>
      </c>
      <c r="BM144" s="232" t="s">
        <v>151</v>
      </c>
    </row>
    <row r="145" s="13" customFormat="1">
      <c r="A145" s="13"/>
      <c r="B145" s="234"/>
      <c r="C145" s="235"/>
      <c r="D145" s="236" t="s">
        <v>143</v>
      </c>
      <c r="E145" s="237" t="s">
        <v>1</v>
      </c>
      <c r="F145" s="238" t="s">
        <v>152</v>
      </c>
      <c r="G145" s="235"/>
      <c r="H145" s="237" t="s">
        <v>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143</v>
      </c>
      <c r="AU145" s="244" t="s">
        <v>141</v>
      </c>
      <c r="AV145" s="13" t="s">
        <v>85</v>
      </c>
      <c r="AW145" s="13" t="s">
        <v>32</v>
      </c>
      <c r="AX145" s="13" t="s">
        <v>77</v>
      </c>
      <c r="AY145" s="244" t="s">
        <v>133</v>
      </c>
    </row>
    <row r="146" s="14" customFormat="1">
      <c r="A146" s="14"/>
      <c r="B146" s="245"/>
      <c r="C146" s="246"/>
      <c r="D146" s="236" t="s">
        <v>143</v>
      </c>
      <c r="E146" s="247" t="s">
        <v>1</v>
      </c>
      <c r="F146" s="248" t="s">
        <v>153</v>
      </c>
      <c r="G146" s="246"/>
      <c r="H146" s="249">
        <v>0.12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143</v>
      </c>
      <c r="AU146" s="255" t="s">
        <v>141</v>
      </c>
      <c r="AV146" s="14" t="s">
        <v>141</v>
      </c>
      <c r="AW146" s="14" t="s">
        <v>32</v>
      </c>
      <c r="AX146" s="14" t="s">
        <v>85</v>
      </c>
      <c r="AY146" s="255" t="s">
        <v>133</v>
      </c>
    </row>
    <row r="147" s="2" customFormat="1" ht="24.15" customHeight="1">
      <c r="A147" s="39"/>
      <c r="B147" s="40"/>
      <c r="C147" s="220" t="s">
        <v>134</v>
      </c>
      <c r="D147" s="220" t="s">
        <v>136</v>
      </c>
      <c r="E147" s="221" t="s">
        <v>154</v>
      </c>
      <c r="F147" s="222" t="s">
        <v>155</v>
      </c>
      <c r="G147" s="223" t="s">
        <v>156</v>
      </c>
      <c r="H147" s="224">
        <v>14.275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43</v>
      </c>
      <c r="O147" s="92"/>
      <c r="P147" s="230">
        <f>O147*H147</f>
        <v>0</v>
      </c>
      <c r="Q147" s="230">
        <v>0.061719999999999997</v>
      </c>
      <c r="R147" s="230">
        <f>Q147*H147</f>
        <v>0.88105299999999998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140</v>
      </c>
      <c r="AT147" s="232" t="s">
        <v>136</v>
      </c>
      <c r="AU147" s="232" t="s">
        <v>141</v>
      </c>
      <c r="AY147" s="18" t="s">
        <v>133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141</v>
      </c>
      <c r="BK147" s="233">
        <f>ROUND(I147*H147,2)</f>
        <v>0</v>
      </c>
      <c r="BL147" s="18" t="s">
        <v>140</v>
      </c>
      <c r="BM147" s="232" t="s">
        <v>157</v>
      </c>
    </row>
    <row r="148" s="13" customFormat="1">
      <c r="A148" s="13"/>
      <c r="B148" s="234"/>
      <c r="C148" s="235"/>
      <c r="D148" s="236" t="s">
        <v>143</v>
      </c>
      <c r="E148" s="237" t="s">
        <v>1</v>
      </c>
      <c r="F148" s="238" t="s">
        <v>144</v>
      </c>
      <c r="G148" s="235"/>
      <c r="H148" s="237" t="s">
        <v>1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143</v>
      </c>
      <c r="AU148" s="244" t="s">
        <v>141</v>
      </c>
      <c r="AV148" s="13" t="s">
        <v>85</v>
      </c>
      <c r="AW148" s="13" t="s">
        <v>32</v>
      </c>
      <c r="AX148" s="13" t="s">
        <v>77</v>
      </c>
      <c r="AY148" s="244" t="s">
        <v>133</v>
      </c>
    </row>
    <row r="149" s="14" customFormat="1">
      <c r="A149" s="14"/>
      <c r="B149" s="245"/>
      <c r="C149" s="246"/>
      <c r="D149" s="236" t="s">
        <v>143</v>
      </c>
      <c r="E149" s="247" t="s">
        <v>1</v>
      </c>
      <c r="F149" s="248" t="s">
        <v>158</v>
      </c>
      <c r="G149" s="246"/>
      <c r="H149" s="249">
        <v>4.4249999999999998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143</v>
      </c>
      <c r="AU149" s="255" t="s">
        <v>141</v>
      </c>
      <c r="AV149" s="14" t="s">
        <v>141</v>
      </c>
      <c r="AW149" s="14" t="s">
        <v>32</v>
      </c>
      <c r="AX149" s="14" t="s">
        <v>77</v>
      </c>
      <c r="AY149" s="255" t="s">
        <v>133</v>
      </c>
    </row>
    <row r="150" s="13" customFormat="1">
      <c r="A150" s="13"/>
      <c r="B150" s="234"/>
      <c r="C150" s="235"/>
      <c r="D150" s="236" t="s">
        <v>143</v>
      </c>
      <c r="E150" s="237" t="s">
        <v>1</v>
      </c>
      <c r="F150" s="238" t="s">
        <v>145</v>
      </c>
      <c r="G150" s="235"/>
      <c r="H150" s="237" t="s">
        <v>1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143</v>
      </c>
      <c r="AU150" s="244" t="s">
        <v>141</v>
      </c>
      <c r="AV150" s="13" t="s">
        <v>85</v>
      </c>
      <c r="AW150" s="13" t="s">
        <v>32</v>
      </c>
      <c r="AX150" s="13" t="s">
        <v>77</v>
      </c>
      <c r="AY150" s="244" t="s">
        <v>133</v>
      </c>
    </row>
    <row r="151" s="14" customFormat="1">
      <c r="A151" s="14"/>
      <c r="B151" s="245"/>
      <c r="C151" s="246"/>
      <c r="D151" s="236" t="s">
        <v>143</v>
      </c>
      <c r="E151" s="247" t="s">
        <v>1</v>
      </c>
      <c r="F151" s="248" t="s">
        <v>159</v>
      </c>
      <c r="G151" s="246"/>
      <c r="H151" s="249">
        <v>5.2999999999999998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143</v>
      </c>
      <c r="AU151" s="255" t="s">
        <v>141</v>
      </c>
      <c r="AV151" s="14" t="s">
        <v>141</v>
      </c>
      <c r="AW151" s="14" t="s">
        <v>32</v>
      </c>
      <c r="AX151" s="14" t="s">
        <v>77</v>
      </c>
      <c r="AY151" s="255" t="s">
        <v>133</v>
      </c>
    </row>
    <row r="152" s="13" customFormat="1">
      <c r="A152" s="13"/>
      <c r="B152" s="234"/>
      <c r="C152" s="235"/>
      <c r="D152" s="236" t="s">
        <v>143</v>
      </c>
      <c r="E152" s="237" t="s">
        <v>1</v>
      </c>
      <c r="F152" s="238" t="s">
        <v>146</v>
      </c>
      <c r="G152" s="235"/>
      <c r="H152" s="237" t="s">
        <v>1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143</v>
      </c>
      <c r="AU152" s="244" t="s">
        <v>141</v>
      </c>
      <c r="AV152" s="13" t="s">
        <v>85</v>
      </c>
      <c r="AW152" s="13" t="s">
        <v>32</v>
      </c>
      <c r="AX152" s="13" t="s">
        <v>77</v>
      </c>
      <c r="AY152" s="244" t="s">
        <v>133</v>
      </c>
    </row>
    <row r="153" s="14" customFormat="1">
      <c r="A153" s="14"/>
      <c r="B153" s="245"/>
      <c r="C153" s="246"/>
      <c r="D153" s="236" t="s">
        <v>143</v>
      </c>
      <c r="E153" s="247" t="s">
        <v>1</v>
      </c>
      <c r="F153" s="248" t="s">
        <v>160</v>
      </c>
      <c r="G153" s="246"/>
      <c r="H153" s="249">
        <v>4.5499999999999998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143</v>
      </c>
      <c r="AU153" s="255" t="s">
        <v>141</v>
      </c>
      <c r="AV153" s="14" t="s">
        <v>141</v>
      </c>
      <c r="AW153" s="14" t="s">
        <v>32</v>
      </c>
      <c r="AX153" s="14" t="s">
        <v>77</v>
      </c>
      <c r="AY153" s="255" t="s">
        <v>133</v>
      </c>
    </row>
    <row r="154" s="15" customFormat="1">
      <c r="A154" s="15"/>
      <c r="B154" s="256"/>
      <c r="C154" s="257"/>
      <c r="D154" s="236" t="s">
        <v>143</v>
      </c>
      <c r="E154" s="258" t="s">
        <v>1</v>
      </c>
      <c r="F154" s="259" t="s">
        <v>147</v>
      </c>
      <c r="G154" s="257"/>
      <c r="H154" s="260">
        <v>14.275</v>
      </c>
      <c r="I154" s="261"/>
      <c r="J154" s="257"/>
      <c r="K154" s="257"/>
      <c r="L154" s="262"/>
      <c r="M154" s="263"/>
      <c r="N154" s="264"/>
      <c r="O154" s="264"/>
      <c r="P154" s="264"/>
      <c r="Q154" s="264"/>
      <c r="R154" s="264"/>
      <c r="S154" s="264"/>
      <c r="T154" s="26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6" t="s">
        <v>143</v>
      </c>
      <c r="AU154" s="266" t="s">
        <v>141</v>
      </c>
      <c r="AV154" s="15" t="s">
        <v>140</v>
      </c>
      <c r="AW154" s="15" t="s">
        <v>32</v>
      </c>
      <c r="AX154" s="15" t="s">
        <v>85</v>
      </c>
      <c r="AY154" s="266" t="s">
        <v>133</v>
      </c>
    </row>
    <row r="155" s="2" customFormat="1" ht="24.15" customHeight="1">
      <c r="A155" s="39"/>
      <c r="B155" s="40"/>
      <c r="C155" s="220" t="s">
        <v>140</v>
      </c>
      <c r="D155" s="220" t="s">
        <v>136</v>
      </c>
      <c r="E155" s="221" t="s">
        <v>161</v>
      </c>
      <c r="F155" s="222" t="s">
        <v>162</v>
      </c>
      <c r="G155" s="223" t="s">
        <v>163</v>
      </c>
      <c r="H155" s="224">
        <v>7.5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43</v>
      </c>
      <c r="O155" s="92"/>
      <c r="P155" s="230">
        <f>O155*H155</f>
        <v>0</v>
      </c>
      <c r="Q155" s="230">
        <v>8.0000000000000007E-05</v>
      </c>
      <c r="R155" s="230">
        <f>Q155*H155</f>
        <v>0.00060000000000000006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140</v>
      </c>
      <c r="AT155" s="232" t="s">
        <v>136</v>
      </c>
      <c r="AU155" s="232" t="s">
        <v>141</v>
      </c>
      <c r="AY155" s="18" t="s">
        <v>133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141</v>
      </c>
      <c r="BK155" s="233">
        <f>ROUND(I155*H155,2)</f>
        <v>0</v>
      </c>
      <c r="BL155" s="18" t="s">
        <v>140</v>
      </c>
      <c r="BM155" s="232" t="s">
        <v>164</v>
      </c>
    </row>
    <row r="156" s="13" customFormat="1">
      <c r="A156" s="13"/>
      <c r="B156" s="234"/>
      <c r="C156" s="235"/>
      <c r="D156" s="236" t="s">
        <v>143</v>
      </c>
      <c r="E156" s="237" t="s">
        <v>1</v>
      </c>
      <c r="F156" s="238" t="s">
        <v>144</v>
      </c>
      <c r="G156" s="235"/>
      <c r="H156" s="237" t="s">
        <v>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143</v>
      </c>
      <c r="AU156" s="244" t="s">
        <v>141</v>
      </c>
      <c r="AV156" s="13" t="s">
        <v>85</v>
      </c>
      <c r="AW156" s="13" t="s">
        <v>32</v>
      </c>
      <c r="AX156" s="13" t="s">
        <v>77</v>
      </c>
      <c r="AY156" s="244" t="s">
        <v>133</v>
      </c>
    </row>
    <row r="157" s="14" customFormat="1">
      <c r="A157" s="14"/>
      <c r="B157" s="245"/>
      <c r="C157" s="246"/>
      <c r="D157" s="236" t="s">
        <v>143</v>
      </c>
      <c r="E157" s="247" t="s">
        <v>1</v>
      </c>
      <c r="F157" s="248" t="s">
        <v>165</v>
      </c>
      <c r="G157" s="246"/>
      <c r="H157" s="249">
        <v>2.5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143</v>
      </c>
      <c r="AU157" s="255" t="s">
        <v>141</v>
      </c>
      <c r="AV157" s="14" t="s">
        <v>141</v>
      </c>
      <c r="AW157" s="14" t="s">
        <v>32</v>
      </c>
      <c r="AX157" s="14" t="s">
        <v>77</v>
      </c>
      <c r="AY157" s="255" t="s">
        <v>133</v>
      </c>
    </row>
    <row r="158" s="13" customFormat="1">
      <c r="A158" s="13"/>
      <c r="B158" s="234"/>
      <c r="C158" s="235"/>
      <c r="D158" s="236" t="s">
        <v>143</v>
      </c>
      <c r="E158" s="237" t="s">
        <v>1</v>
      </c>
      <c r="F158" s="238" t="s">
        <v>145</v>
      </c>
      <c r="G158" s="235"/>
      <c r="H158" s="237" t="s">
        <v>1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143</v>
      </c>
      <c r="AU158" s="244" t="s">
        <v>141</v>
      </c>
      <c r="AV158" s="13" t="s">
        <v>85</v>
      </c>
      <c r="AW158" s="13" t="s">
        <v>32</v>
      </c>
      <c r="AX158" s="13" t="s">
        <v>77</v>
      </c>
      <c r="AY158" s="244" t="s">
        <v>133</v>
      </c>
    </row>
    <row r="159" s="14" customFormat="1">
      <c r="A159" s="14"/>
      <c r="B159" s="245"/>
      <c r="C159" s="246"/>
      <c r="D159" s="236" t="s">
        <v>143</v>
      </c>
      <c r="E159" s="247" t="s">
        <v>1</v>
      </c>
      <c r="F159" s="248" t="s">
        <v>165</v>
      </c>
      <c r="G159" s="246"/>
      <c r="H159" s="249">
        <v>2.5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143</v>
      </c>
      <c r="AU159" s="255" t="s">
        <v>141</v>
      </c>
      <c r="AV159" s="14" t="s">
        <v>141</v>
      </c>
      <c r="AW159" s="14" t="s">
        <v>32</v>
      </c>
      <c r="AX159" s="14" t="s">
        <v>77</v>
      </c>
      <c r="AY159" s="255" t="s">
        <v>133</v>
      </c>
    </row>
    <row r="160" s="13" customFormat="1">
      <c r="A160" s="13"/>
      <c r="B160" s="234"/>
      <c r="C160" s="235"/>
      <c r="D160" s="236" t="s">
        <v>143</v>
      </c>
      <c r="E160" s="237" t="s">
        <v>1</v>
      </c>
      <c r="F160" s="238" t="s">
        <v>146</v>
      </c>
      <c r="G160" s="235"/>
      <c r="H160" s="237" t="s">
        <v>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143</v>
      </c>
      <c r="AU160" s="244" t="s">
        <v>141</v>
      </c>
      <c r="AV160" s="13" t="s">
        <v>85</v>
      </c>
      <c r="AW160" s="13" t="s">
        <v>32</v>
      </c>
      <c r="AX160" s="13" t="s">
        <v>77</v>
      </c>
      <c r="AY160" s="244" t="s">
        <v>133</v>
      </c>
    </row>
    <row r="161" s="14" customFormat="1">
      <c r="A161" s="14"/>
      <c r="B161" s="245"/>
      <c r="C161" s="246"/>
      <c r="D161" s="236" t="s">
        <v>143</v>
      </c>
      <c r="E161" s="247" t="s">
        <v>1</v>
      </c>
      <c r="F161" s="248" t="s">
        <v>165</v>
      </c>
      <c r="G161" s="246"/>
      <c r="H161" s="249">
        <v>2.5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143</v>
      </c>
      <c r="AU161" s="255" t="s">
        <v>141</v>
      </c>
      <c r="AV161" s="14" t="s">
        <v>141</v>
      </c>
      <c r="AW161" s="14" t="s">
        <v>32</v>
      </c>
      <c r="AX161" s="14" t="s">
        <v>77</v>
      </c>
      <c r="AY161" s="255" t="s">
        <v>133</v>
      </c>
    </row>
    <row r="162" s="15" customFormat="1">
      <c r="A162" s="15"/>
      <c r="B162" s="256"/>
      <c r="C162" s="257"/>
      <c r="D162" s="236" t="s">
        <v>143</v>
      </c>
      <c r="E162" s="258" t="s">
        <v>1</v>
      </c>
      <c r="F162" s="259" t="s">
        <v>147</v>
      </c>
      <c r="G162" s="257"/>
      <c r="H162" s="260">
        <v>7.5</v>
      </c>
      <c r="I162" s="261"/>
      <c r="J162" s="257"/>
      <c r="K162" s="257"/>
      <c r="L162" s="262"/>
      <c r="M162" s="263"/>
      <c r="N162" s="264"/>
      <c r="O162" s="264"/>
      <c r="P162" s="264"/>
      <c r="Q162" s="264"/>
      <c r="R162" s="264"/>
      <c r="S162" s="264"/>
      <c r="T162" s="26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6" t="s">
        <v>143</v>
      </c>
      <c r="AU162" s="266" t="s">
        <v>141</v>
      </c>
      <c r="AV162" s="15" t="s">
        <v>140</v>
      </c>
      <c r="AW162" s="15" t="s">
        <v>32</v>
      </c>
      <c r="AX162" s="15" t="s">
        <v>85</v>
      </c>
      <c r="AY162" s="266" t="s">
        <v>133</v>
      </c>
    </row>
    <row r="163" s="2" customFormat="1" ht="24.15" customHeight="1">
      <c r="A163" s="39"/>
      <c r="B163" s="40"/>
      <c r="C163" s="220" t="s">
        <v>166</v>
      </c>
      <c r="D163" s="220" t="s">
        <v>136</v>
      </c>
      <c r="E163" s="221" t="s">
        <v>167</v>
      </c>
      <c r="F163" s="222" t="s">
        <v>168</v>
      </c>
      <c r="G163" s="223" t="s">
        <v>163</v>
      </c>
      <c r="H163" s="224">
        <v>16.699999999999999</v>
      </c>
      <c r="I163" s="225"/>
      <c r="J163" s="226">
        <f>ROUND(I163*H163,2)</f>
        <v>0</v>
      </c>
      <c r="K163" s="227"/>
      <c r="L163" s="45"/>
      <c r="M163" s="228" t="s">
        <v>1</v>
      </c>
      <c r="N163" s="229" t="s">
        <v>43</v>
      </c>
      <c r="O163" s="92"/>
      <c r="P163" s="230">
        <f>O163*H163</f>
        <v>0</v>
      </c>
      <c r="Q163" s="230">
        <v>0.00013999999999999999</v>
      </c>
      <c r="R163" s="230">
        <f>Q163*H163</f>
        <v>0.0023379999999999998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140</v>
      </c>
      <c r="AT163" s="232" t="s">
        <v>136</v>
      </c>
      <c r="AU163" s="232" t="s">
        <v>141</v>
      </c>
      <c r="AY163" s="18" t="s">
        <v>133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141</v>
      </c>
      <c r="BK163" s="233">
        <f>ROUND(I163*H163,2)</f>
        <v>0</v>
      </c>
      <c r="BL163" s="18" t="s">
        <v>140</v>
      </c>
      <c r="BM163" s="232" t="s">
        <v>169</v>
      </c>
    </row>
    <row r="164" s="13" customFormat="1">
      <c r="A164" s="13"/>
      <c r="B164" s="234"/>
      <c r="C164" s="235"/>
      <c r="D164" s="236" t="s">
        <v>143</v>
      </c>
      <c r="E164" s="237" t="s">
        <v>1</v>
      </c>
      <c r="F164" s="238" t="s">
        <v>144</v>
      </c>
      <c r="G164" s="235"/>
      <c r="H164" s="237" t="s">
        <v>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143</v>
      </c>
      <c r="AU164" s="244" t="s">
        <v>141</v>
      </c>
      <c r="AV164" s="13" t="s">
        <v>85</v>
      </c>
      <c r="AW164" s="13" t="s">
        <v>32</v>
      </c>
      <c r="AX164" s="13" t="s">
        <v>77</v>
      </c>
      <c r="AY164" s="244" t="s">
        <v>133</v>
      </c>
    </row>
    <row r="165" s="14" customFormat="1">
      <c r="A165" s="14"/>
      <c r="B165" s="245"/>
      <c r="C165" s="246"/>
      <c r="D165" s="236" t="s">
        <v>143</v>
      </c>
      <c r="E165" s="247" t="s">
        <v>1</v>
      </c>
      <c r="F165" s="248" t="s">
        <v>170</v>
      </c>
      <c r="G165" s="246"/>
      <c r="H165" s="249">
        <v>5.2999999999999998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143</v>
      </c>
      <c r="AU165" s="255" t="s">
        <v>141</v>
      </c>
      <c r="AV165" s="14" t="s">
        <v>141</v>
      </c>
      <c r="AW165" s="14" t="s">
        <v>32</v>
      </c>
      <c r="AX165" s="14" t="s">
        <v>77</v>
      </c>
      <c r="AY165" s="255" t="s">
        <v>133</v>
      </c>
    </row>
    <row r="166" s="13" customFormat="1">
      <c r="A166" s="13"/>
      <c r="B166" s="234"/>
      <c r="C166" s="235"/>
      <c r="D166" s="236" t="s">
        <v>143</v>
      </c>
      <c r="E166" s="237" t="s">
        <v>1</v>
      </c>
      <c r="F166" s="238" t="s">
        <v>145</v>
      </c>
      <c r="G166" s="235"/>
      <c r="H166" s="237" t="s">
        <v>1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143</v>
      </c>
      <c r="AU166" s="244" t="s">
        <v>141</v>
      </c>
      <c r="AV166" s="13" t="s">
        <v>85</v>
      </c>
      <c r="AW166" s="13" t="s">
        <v>32</v>
      </c>
      <c r="AX166" s="13" t="s">
        <v>77</v>
      </c>
      <c r="AY166" s="244" t="s">
        <v>133</v>
      </c>
    </row>
    <row r="167" s="14" customFormat="1">
      <c r="A167" s="14"/>
      <c r="B167" s="245"/>
      <c r="C167" s="246"/>
      <c r="D167" s="236" t="s">
        <v>143</v>
      </c>
      <c r="E167" s="247" t="s">
        <v>1</v>
      </c>
      <c r="F167" s="248" t="s">
        <v>171</v>
      </c>
      <c r="G167" s="246"/>
      <c r="H167" s="249">
        <v>6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143</v>
      </c>
      <c r="AU167" s="255" t="s">
        <v>141</v>
      </c>
      <c r="AV167" s="14" t="s">
        <v>141</v>
      </c>
      <c r="AW167" s="14" t="s">
        <v>32</v>
      </c>
      <c r="AX167" s="14" t="s">
        <v>77</v>
      </c>
      <c r="AY167" s="255" t="s">
        <v>133</v>
      </c>
    </row>
    <row r="168" s="13" customFormat="1">
      <c r="A168" s="13"/>
      <c r="B168" s="234"/>
      <c r="C168" s="235"/>
      <c r="D168" s="236" t="s">
        <v>143</v>
      </c>
      <c r="E168" s="237" t="s">
        <v>1</v>
      </c>
      <c r="F168" s="238" t="s">
        <v>146</v>
      </c>
      <c r="G168" s="235"/>
      <c r="H168" s="237" t="s">
        <v>1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143</v>
      </c>
      <c r="AU168" s="244" t="s">
        <v>141</v>
      </c>
      <c r="AV168" s="13" t="s">
        <v>85</v>
      </c>
      <c r="AW168" s="13" t="s">
        <v>32</v>
      </c>
      <c r="AX168" s="13" t="s">
        <v>77</v>
      </c>
      <c r="AY168" s="244" t="s">
        <v>133</v>
      </c>
    </row>
    <row r="169" s="14" customFormat="1">
      <c r="A169" s="14"/>
      <c r="B169" s="245"/>
      <c r="C169" s="246"/>
      <c r="D169" s="236" t="s">
        <v>143</v>
      </c>
      <c r="E169" s="247" t="s">
        <v>1</v>
      </c>
      <c r="F169" s="248" t="s">
        <v>172</v>
      </c>
      <c r="G169" s="246"/>
      <c r="H169" s="249">
        <v>5.4000000000000004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143</v>
      </c>
      <c r="AU169" s="255" t="s">
        <v>141</v>
      </c>
      <c r="AV169" s="14" t="s">
        <v>141</v>
      </c>
      <c r="AW169" s="14" t="s">
        <v>32</v>
      </c>
      <c r="AX169" s="14" t="s">
        <v>77</v>
      </c>
      <c r="AY169" s="255" t="s">
        <v>133</v>
      </c>
    </row>
    <row r="170" s="15" customFormat="1">
      <c r="A170" s="15"/>
      <c r="B170" s="256"/>
      <c r="C170" s="257"/>
      <c r="D170" s="236" t="s">
        <v>143</v>
      </c>
      <c r="E170" s="258" t="s">
        <v>1</v>
      </c>
      <c r="F170" s="259" t="s">
        <v>147</v>
      </c>
      <c r="G170" s="257"/>
      <c r="H170" s="260">
        <v>16.699999999999999</v>
      </c>
      <c r="I170" s="261"/>
      <c r="J170" s="257"/>
      <c r="K170" s="257"/>
      <c r="L170" s="262"/>
      <c r="M170" s="263"/>
      <c r="N170" s="264"/>
      <c r="O170" s="264"/>
      <c r="P170" s="264"/>
      <c r="Q170" s="264"/>
      <c r="R170" s="264"/>
      <c r="S170" s="264"/>
      <c r="T170" s="26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6" t="s">
        <v>143</v>
      </c>
      <c r="AU170" s="266" t="s">
        <v>141</v>
      </c>
      <c r="AV170" s="15" t="s">
        <v>140</v>
      </c>
      <c r="AW170" s="15" t="s">
        <v>32</v>
      </c>
      <c r="AX170" s="15" t="s">
        <v>85</v>
      </c>
      <c r="AY170" s="266" t="s">
        <v>133</v>
      </c>
    </row>
    <row r="171" s="2" customFormat="1" ht="24.15" customHeight="1">
      <c r="A171" s="39"/>
      <c r="B171" s="40"/>
      <c r="C171" s="220" t="s">
        <v>173</v>
      </c>
      <c r="D171" s="220" t="s">
        <v>136</v>
      </c>
      <c r="E171" s="221" t="s">
        <v>174</v>
      </c>
      <c r="F171" s="222" t="s">
        <v>175</v>
      </c>
      <c r="G171" s="223" t="s">
        <v>156</v>
      </c>
      <c r="H171" s="224">
        <v>1.296</v>
      </c>
      <c r="I171" s="225"/>
      <c r="J171" s="226">
        <f>ROUND(I171*H171,2)</f>
        <v>0</v>
      </c>
      <c r="K171" s="227"/>
      <c r="L171" s="45"/>
      <c r="M171" s="228" t="s">
        <v>1</v>
      </c>
      <c r="N171" s="229" t="s">
        <v>43</v>
      </c>
      <c r="O171" s="92"/>
      <c r="P171" s="230">
        <f>O171*H171</f>
        <v>0</v>
      </c>
      <c r="Q171" s="230">
        <v>0.17818000000000001</v>
      </c>
      <c r="R171" s="230">
        <f>Q171*H171</f>
        <v>0.23092128000000001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140</v>
      </c>
      <c r="AT171" s="232" t="s">
        <v>136</v>
      </c>
      <c r="AU171" s="232" t="s">
        <v>141</v>
      </c>
      <c r="AY171" s="18" t="s">
        <v>133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141</v>
      </c>
      <c r="BK171" s="233">
        <f>ROUND(I171*H171,2)</f>
        <v>0</v>
      </c>
      <c r="BL171" s="18" t="s">
        <v>140</v>
      </c>
      <c r="BM171" s="232" t="s">
        <v>176</v>
      </c>
    </row>
    <row r="172" s="13" customFormat="1">
      <c r="A172" s="13"/>
      <c r="B172" s="234"/>
      <c r="C172" s="235"/>
      <c r="D172" s="236" t="s">
        <v>143</v>
      </c>
      <c r="E172" s="237" t="s">
        <v>1</v>
      </c>
      <c r="F172" s="238" t="s">
        <v>177</v>
      </c>
      <c r="G172" s="235"/>
      <c r="H172" s="237" t="s">
        <v>1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143</v>
      </c>
      <c r="AU172" s="244" t="s">
        <v>141</v>
      </c>
      <c r="AV172" s="13" t="s">
        <v>85</v>
      </c>
      <c r="AW172" s="13" t="s">
        <v>32</v>
      </c>
      <c r="AX172" s="13" t="s">
        <v>77</v>
      </c>
      <c r="AY172" s="244" t="s">
        <v>133</v>
      </c>
    </row>
    <row r="173" s="14" customFormat="1">
      <c r="A173" s="14"/>
      <c r="B173" s="245"/>
      <c r="C173" s="246"/>
      <c r="D173" s="236" t="s">
        <v>143</v>
      </c>
      <c r="E173" s="247" t="s">
        <v>1</v>
      </c>
      <c r="F173" s="248" t="s">
        <v>178</v>
      </c>
      <c r="G173" s="246"/>
      <c r="H173" s="249">
        <v>1.296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143</v>
      </c>
      <c r="AU173" s="255" t="s">
        <v>141</v>
      </c>
      <c r="AV173" s="14" t="s">
        <v>141</v>
      </c>
      <c r="AW173" s="14" t="s">
        <v>32</v>
      </c>
      <c r="AX173" s="14" t="s">
        <v>85</v>
      </c>
      <c r="AY173" s="255" t="s">
        <v>133</v>
      </c>
    </row>
    <row r="174" s="12" customFormat="1" ht="22.8" customHeight="1">
      <c r="A174" s="12"/>
      <c r="B174" s="204"/>
      <c r="C174" s="205"/>
      <c r="D174" s="206" t="s">
        <v>76</v>
      </c>
      <c r="E174" s="218" t="s">
        <v>173</v>
      </c>
      <c r="F174" s="218" t="s">
        <v>179</v>
      </c>
      <c r="G174" s="205"/>
      <c r="H174" s="205"/>
      <c r="I174" s="208"/>
      <c r="J174" s="219">
        <f>BK174</f>
        <v>0</v>
      </c>
      <c r="K174" s="205"/>
      <c r="L174" s="210"/>
      <c r="M174" s="211"/>
      <c r="N174" s="212"/>
      <c r="O174" s="212"/>
      <c r="P174" s="213">
        <f>SUM(P175:P196)</f>
        <v>0</v>
      </c>
      <c r="Q174" s="212"/>
      <c r="R174" s="213">
        <f>SUM(R175:R196)</f>
        <v>3.8856212000000001</v>
      </c>
      <c r="S174" s="212"/>
      <c r="T174" s="214">
        <f>SUM(T175:T196)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5" t="s">
        <v>85</v>
      </c>
      <c r="AT174" s="216" t="s">
        <v>76</v>
      </c>
      <c r="AU174" s="216" t="s">
        <v>85</v>
      </c>
      <c r="AY174" s="215" t="s">
        <v>133</v>
      </c>
      <c r="BK174" s="217">
        <f>SUM(BK175:BK196)</f>
        <v>0</v>
      </c>
    </row>
    <row r="175" s="2" customFormat="1" ht="24.15" customHeight="1">
      <c r="A175" s="39"/>
      <c r="B175" s="40"/>
      <c r="C175" s="220" t="s">
        <v>180</v>
      </c>
      <c r="D175" s="220" t="s">
        <v>136</v>
      </c>
      <c r="E175" s="221" t="s">
        <v>181</v>
      </c>
      <c r="F175" s="222" t="s">
        <v>182</v>
      </c>
      <c r="G175" s="223" t="s">
        <v>156</v>
      </c>
      <c r="H175" s="224">
        <v>28.550000000000001</v>
      </c>
      <c r="I175" s="225"/>
      <c r="J175" s="226">
        <f>ROUND(I175*H175,2)</f>
        <v>0</v>
      </c>
      <c r="K175" s="227"/>
      <c r="L175" s="45"/>
      <c r="M175" s="228" t="s">
        <v>1</v>
      </c>
      <c r="N175" s="229" t="s">
        <v>43</v>
      </c>
      <c r="O175" s="92"/>
      <c r="P175" s="230">
        <f>O175*H175</f>
        <v>0</v>
      </c>
      <c r="Q175" s="230">
        <v>0.00025999999999999998</v>
      </c>
      <c r="R175" s="230">
        <f>Q175*H175</f>
        <v>0.0074229999999999999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140</v>
      </c>
      <c r="AT175" s="232" t="s">
        <v>136</v>
      </c>
      <c r="AU175" s="232" t="s">
        <v>141</v>
      </c>
      <c r="AY175" s="18" t="s">
        <v>133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141</v>
      </c>
      <c r="BK175" s="233">
        <f>ROUND(I175*H175,2)</f>
        <v>0</v>
      </c>
      <c r="BL175" s="18" t="s">
        <v>140</v>
      </c>
      <c r="BM175" s="232" t="s">
        <v>183</v>
      </c>
    </row>
    <row r="176" s="2" customFormat="1" ht="24.15" customHeight="1">
      <c r="A176" s="39"/>
      <c r="B176" s="40"/>
      <c r="C176" s="220" t="s">
        <v>184</v>
      </c>
      <c r="D176" s="220" t="s">
        <v>136</v>
      </c>
      <c r="E176" s="221" t="s">
        <v>185</v>
      </c>
      <c r="F176" s="222" t="s">
        <v>186</v>
      </c>
      <c r="G176" s="223" t="s">
        <v>156</v>
      </c>
      <c r="H176" s="224">
        <v>28.550000000000001</v>
      </c>
      <c r="I176" s="225"/>
      <c r="J176" s="226">
        <f>ROUND(I176*H176,2)</f>
        <v>0</v>
      </c>
      <c r="K176" s="227"/>
      <c r="L176" s="45"/>
      <c r="M176" s="228" t="s">
        <v>1</v>
      </c>
      <c r="N176" s="229" t="s">
        <v>43</v>
      </c>
      <c r="O176" s="92"/>
      <c r="P176" s="230">
        <f>O176*H176</f>
        <v>0</v>
      </c>
      <c r="Q176" s="230">
        <v>0.018380000000000001</v>
      </c>
      <c r="R176" s="230">
        <f>Q176*H176</f>
        <v>0.52474900000000002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140</v>
      </c>
      <c r="AT176" s="232" t="s">
        <v>136</v>
      </c>
      <c r="AU176" s="232" t="s">
        <v>141</v>
      </c>
      <c r="AY176" s="18" t="s">
        <v>133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141</v>
      </c>
      <c r="BK176" s="233">
        <f>ROUND(I176*H176,2)</f>
        <v>0</v>
      </c>
      <c r="BL176" s="18" t="s">
        <v>140</v>
      </c>
      <c r="BM176" s="232" t="s">
        <v>187</v>
      </c>
    </row>
    <row r="177" s="13" customFormat="1">
      <c r="A177" s="13"/>
      <c r="B177" s="234"/>
      <c r="C177" s="235"/>
      <c r="D177" s="236" t="s">
        <v>143</v>
      </c>
      <c r="E177" s="237" t="s">
        <v>1</v>
      </c>
      <c r="F177" s="238" t="s">
        <v>144</v>
      </c>
      <c r="G177" s="235"/>
      <c r="H177" s="237" t="s">
        <v>1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143</v>
      </c>
      <c r="AU177" s="244" t="s">
        <v>141</v>
      </c>
      <c r="AV177" s="13" t="s">
        <v>85</v>
      </c>
      <c r="AW177" s="13" t="s">
        <v>32</v>
      </c>
      <c r="AX177" s="13" t="s">
        <v>77</v>
      </c>
      <c r="AY177" s="244" t="s">
        <v>133</v>
      </c>
    </row>
    <row r="178" s="14" customFormat="1">
      <c r="A178" s="14"/>
      <c r="B178" s="245"/>
      <c r="C178" s="246"/>
      <c r="D178" s="236" t="s">
        <v>143</v>
      </c>
      <c r="E178" s="247" t="s">
        <v>1</v>
      </c>
      <c r="F178" s="248" t="s">
        <v>188</v>
      </c>
      <c r="G178" s="246"/>
      <c r="H178" s="249">
        <v>8.8499999999999996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143</v>
      </c>
      <c r="AU178" s="255" t="s">
        <v>141</v>
      </c>
      <c r="AV178" s="14" t="s">
        <v>141</v>
      </c>
      <c r="AW178" s="14" t="s">
        <v>32</v>
      </c>
      <c r="AX178" s="14" t="s">
        <v>77</v>
      </c>
      <c r="AY178" s="255" t="s">
        <v>133</v>
      </c>
    </row>
    <row r="179" s="13" customFormat="1">
      <c r="A179" s="13"/>
      <c r="B179" s="234"/>
      <c r="C179" s="235"/>
      <c r="D179" s="236" t="s">
        <v>143</v>
      </c>
      <c r="E179" s="237" t="s">
        <v>1</v>
      </c>
      <c r="F179" s="238" t="s">
        <v>145</v>
      </c>
      <c r="G179" s="235"/>
      <c r="H179" s="237" t="s">
        <v>1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143</v>
      </c>
      <c r="AU179" s="244" t="s">
        <v>141</v>
      </c>
      <c r="AV179" s="13" t="s">
        <v>85</v>
      </c>
      <c r="AW179" s="13" t="s">
        <v>32</v>
      </c>
      <c r="AX179" s="13" t="s">
        <v>77</v>
      </c>
      <c r="AY179" s="244" t="s">
        <v>133</v>
      </c>
    </row>
    <row r="180" s="14" customFormat="1">
      <c r="A180" s="14"/>
      <c r="B180" s="245"/>
      <c r="C180" s="246"/>
      <c r="D180" s="236" t="s">
        <v>143</v>
      </c>
      <c r="E180" s="247" t="s">
        <v>1</v>
      </c>
      <c r="F180" s="248" t="s">
        <v>189</v>
      </c>
      <c r="G180" s="246"/>
      <c r="H180" s="249">
        <v>10.6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143</v>
      </c>
      <c r="AU180" s="255" t="s">
        <v>141</v>
      </c>
      <c r="AV180" s="14" t="s">
        <v>141</v>
      </c>
      <c r="AW180" s="14" t="s">
        <v>32</v>
      </c>
      <c r="AX180" s="14" t="s">
        <v>77</v>
      </c>
      <c r="AY180" s="255" t="s">
        <v>133</v>
      </c>
    </row>
    <row r="181" s="13" customFormat="1">
      <c r="A181" s="13"/>
      <c r="B181" s="234"/>
      <c r="C181" s="235"/>
      <c r="D181" s="236" t="s">
        <v>143</v>
      </c>
      <c r="E181" s="237" t="s">
        <v>1</v>
      </c>
      <c r="F181" s="238" t="s">
        <v>146</v>
      </c>
      <c r="G181" s="235"/>
      <c r="H181" s="237" t="s">
        <v>1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143</v>
      </c>
      <c r="AU181" s="244" t="s">
        <v>141</v>
      </c>
      <c r="AV181" s="13" t="s">
        <v>85</v>
      </c>
      <c r="AW181" s="13" t="s">
        <v>32</v>
      </c>
      <c r="AX181" s="13" t="s">
        <v>77</v>
      </c>
      <c r="AY181" s="244" t="s">
        <v>133</v>
      </c>
    </row>
    <row r="182" s="14" customFormat="1">
      <c r="A182" s="14"/>
      <c r="B182" s="245"/>
      <c r="C182" s="246"/>
      <c r="D182" s="236" t="s">
        <v>143</v>
      </c>
      <c r="E182" s="247" t="s">
        <v>1</v>
      </c>
      <c r="F182" s="248" t="s">
        <v>190</v>
      </c>
      <c r="G182" s="246"/>
      <c r="H182" s="249">
        <v>9.0999999999999996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143</v>
      </c>
      <c r="AU182" s="255" t="s">
        <v>141</v>
      </c>
      <c r="AV182" s="14" t="s">
        <v>141</v>
      </c>
      <c r="AW182" s="14" t="s">
        <v>32</v>
      </c>
      <c r="AX182" s="14" t="s">
        <v>77</v>
      </c>
      <c r="AY182" s="255" t="s">
        <v>133</v>
      </c>
    </row>
    <row r="183" s="15" customFormat="1">
      <c r="A183" s="15"/>
      <c r="B183" s="256"/>
      <c r="C183" s="257"/>
      <c r="D183" s="236" t="s">
        <v>143</v>
      </c>
      <c r="E183" s="258" t="s">
        <v>1</v>
      </c>
      <c r="F183" s="259" t="s">
        <v>147</v>
      </c>
      <c r="G183" s="257"/>
      <c r="H183" s="260">
        <v>28.550000000000001</v>
      </c>
      <c r="I183" s="261"/>
      <c r="J183" s="257"/>
      <c r="K183" s="257"/>
      <c r="L183" s="262"/>
      <c r="M183" s="263"/>
      <c r="N183" s="264"/>
      <c r="O183" s="264"/>
      <c r="P183" s="264"/>
      <c r="Q183" s="264"/>
      <c r="R183" s="264"/>
      <c r="S183" s="264"/>
      <c r="T183" s="26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6" t="s">
        <v>143</v>
      </c>
      <c r="AU183" s="266" t="s">
        <v>141</v>
      </c>
      <c r="AV183" s="15" t="s">
        <v>140</v>
      </c>
      <c r="AW183" s="15" t="s">
        <v>32</v>
      </c>
      <c r="AX183" s="15" t="s">
        <v>85</v>
      </c>
      <c r="AY183" s="266" t="s">
        <v>133</v>
      </c>
    </row>
    <row r="184" s="2" customFormat="1" ht="24.15" customHeight="1">
      <c r="A184" s="39"/>
      <c r="B184" s="40"/>
      <c r="C184" s="220" t="s">
        <v>191</v>
      </c>
      <c r="D184" s="220" t="s">
        <v>136</v>
      </c>
      <c r="E184" s="221" t="s">
        <v>192</v>
      </c>
      <c r="F184" s="222" t="s">
        <v>193</v>
      </c>
      <c r="G184" s="223" t="s">
        <v>156</v>
      </c>
      <c r="H184" s="224">
        <v>2.6400000000000001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43</v>
      </c>
      <c r="O184" s="92"/>
      <c r="P184" s="230">
        <f>O184*H184</f>
        <v>0</v>
      </c>
      <c r="Q184" s="230">
        <v>0.034680000000000002</v>
      </c>
      <c r="R184" s="230">
        <f>Q184*H184</f>
        <v>0.091555200000000017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140</v>
      </c>
      <c r="AT184" s="232" t="s">
        <v>136</v>
      </c>
      <c r="AU184" s="232" t="s">
        <v>141</v>
      </c>
      <c r="AY184" s="18" t="s">
        <v>133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141</v>
      </c>
      <c r="BK184" s="233">
        <f>ROUND(I184*H184,2)</f>
        <v>0</v>
      </c>
      <c r="BL184" s="18" t="s">
        <v>140</v>
      </c>
      <c r="BM184" s="232" t="s">
        <v>194</v>
      </c>
    </row>
    <row r="185" s="13" customFormat="1">
      <c r="A185" s="13"/>
      <c r="B185" s="234"/>
      <c r="C185" s="235"/>
      <c r="D185" s="236" t="s">
        <v>143</v>
      </c>
      <c r="E185" s="237" t="s">
        <v>1</v>
      </c>
      <c r="F185" s="238" t="s">
        <v>177</v>
      </c>
      <c r="G185" s="235"/>
      <c r="H185" s="237" t="s">
        <v>1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143</v>
      </c>
      <c r="AU185" s="244" t="s">
        <v>141</v>
      </c>
      <c r="AV185" s="13" t="s">
        <v>85</v>
      </c>
      <c r="AW185" s="13" t="s">
        <v>32</v>
      </c>
      <c r="AX185" s="13" t="s">
        <v>77</v>
      </c>
      <c r="AY185" s="244" t="s">
        <v>133</v>
      </c>
    </row>
    <row r="186" s="14" customFormat="1">
      <c r="A186" s="14"/>
      <c r="B186" s="245"/>
      <c r="C186" s="246"/>
      <c r="D186" s="236" t="s">
        <v>143</v>
      </c>
      <c r="E186" s="247" t="s">
        <v>1</v>
      </c>
      <c r="F186" s="248" t="s">
        <v>195</v>
      </c>
      <c r="G186" s="246"/>
      <c r="H186" s="249">
        <v>2.6400000000000001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143</v>
      </c>
      <c r="AU186" s="255" t="s">
        <v>141</v>
      </c>
      <c r="AV186" s="14" t="s">
        <v>141</v>
      </c>
      <c r="AW186" s="14" t="s">
        <v>32</v>
      </c>
      <c r="AX186" s="14" t="s">
        <v>85</v>
      </c>
      <c r="AY186" s="255" t="s">
        <v>133</v>
      </c>
    </row>
    <row r="187" s="2" customFormat="1" ht="44.25" customHeight="1">
      <c r="A187" s="39"/>
      <c r="B187" s="40"/>
      <c r="C187" s="220" t="s">
        <v>196</v>
      </c>
      <c r="D187" s="220" t="s">
        <v>136</v>
      </c>
      <c r="E187" s="221" t="s">
        <v>197</v>
      </c>
      <c r="F187" s="222" t="s">
        <v>198</v>
      </c>
      <c r="G187" s="223" t="s">
        <v>156</v>
      </c>
      <c r="H187" s="224">
        <v>112.56</v>
      </c>
      <c r="I187" s="225"/>
      <c r="J187" s="226">
        <f>ROUND(I187*H187,2)</f>
        <v>0</v>
      </c>
      <c r="K187" s="227"/>
      <c r="L187" s="45"/>
      <c r="M187" s="228" t="s">
        <v>1</v>
      </c>
      <c r="N187" s="229" t="s">
        <v>43</v>
      </c>
      <c r="O187" s="92"/>
      <c r="P187" s="230">
        <f>O187*H187</f>
        <v>0</v>
      </c>
      <c r="Q187" s="230">
        <v>0.017399999999999999</v>
      </c>
      <c r="R187" s="230">
        <f>Q187*H187</f>
        <v>1.9585439999999998</v>
      </c>
      <c r="S187" s="230">
        <v>0</v>
      </c>
      <c r="T187" s="23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140</v>
      </c>
      <c r="AT187" s="232" t="s">
        <v>136</v>
      </c>
      <c r="AU187" s="232" t="s">
        <v>141</v>
      </c>
      <c r="AY187" s="18" t="s">
        <v>133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8" t="s">
        <v>141</v>
      </c>
      <c r="BK187" s="233">
        <f>ROUND(I187*H187,2)</f>
        <v>0</v>
      </c>
      <c r="BL187" s="18" t="s">
        <v>140</v>
      </c>
      <c r="BM187" s="232" t="s">
        <v>199</v>
      </c>
    </row>
    <row r="188" s="14" customFormat="1">
      <c r="A188" s="14"/>
      <c r="B188" s="245"/>
      <c r="C188" s="246"/>
      <c r="D188" s="236" t="s">
        <v>143</v>
      </c>
      <c r="E188" s="247" t="s">
        <v>1</v>
      </c>
      <c r="F188" s="248" t="s">
        <v>200</v>
      </c>
      <c r="G188" s="246"/>
      <c r="H188" s="249">
        <v>112.56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143</v>
      </c>
      <c r="AU188" s="255" t="s">
        <v>141</v>
      </c>
      <c r="AV188" s="14" t="s">
        <v>141</v>
      </c>
      <c r="AW188" s="14" t="s">
        <v>32</v>
      </c>
      <c r="AX188" s="14" t="s">
        <v>85</v>
      </c>
      <c r="AY188" s="255" t="s">
        <v>133</v>
      </c>
    </row>
    <row r="189" s="2" customFormat="1" ht="24.15" customHeight="1">
      <c r="A189" s="39"/>
      <c r="B189" s="40"/>
      <c r="C189" s="220" t="s">
        <v>201</v>
      </c>
      <c r="D189" s="220" t="s">
        <v>136</v>
      </c>
      <c r="E189" s="221" t="s">
        <v>202</v>
      </c>
      <c r="F189" s="222" t="s">
        <v>203</v>
      </c>
      <c r="G189" s="223" t="s">
        <v>139</v>
      </c>
      <c r="H189" s="224">
        <v>3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43</v>
      </c>
      <c r="O189" s="92"/>
      <c r="P189" s="230">
        <f>O189*H189</f>
        <v>0</v>
      </c>
      <c r="Q189" s="230">
        <v>0.42153000000000002</v>
      </c>
      <c r="R189" s="230">
        <f>Q189*H189</f>
        <v>1.2645900000000001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140</v>
      </c>
      <c r="AT189" s="232" t="s">
        <v>136</v>
      </c>
      <c r="AU189" s="232" t="s">
        <v>141</v>
      </c>
      <c r="AY189" s="18" t="s">
        <v>133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141</v>
      </c>
      <c r="BK189" s="233">
        <f>ROUND(I189*H189,2)</f>
        <v>0</v>
      </c>
      <c r="BL189" s="18" t="s">
        <v>140</v>
      </c>
      <c r="BM189" s="232" t="s">
        <v>204</v>
      </c>
    </row>
    <row r="190" s="13" customFormat="1">
      <c r="A190" s="13"/>
      <c r="B190" s="234"/>
      <c r="C190" s="235"/>
      <c r="D190" s="236" t="s">
        <v>143</v>
      </c>
      <c r="E190" s="237" t="s">
        <v>1</v>
      </c>
      <c r="F190" s="238" t="s">
        <v>205</v>
      </c>
      <c r="G190" s="235"/>
      <c r="H190" s="237" t="s">
        <v>1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143</v>
      </c>
      <c r="AU190" s="244" t="s">
        <v>141</v>
      </c>
      <c r="AV190" s="13" t="s">
        <v>85</v>
      </c>
      <c r="AW190" s="13" t="s">
        <v>32</v>
      </c>
      <c r="AX190" s="13" t="s">
        <v>77</v>
      </c>
      <c r="AY190" s="244" t="s">
        <v>133</v>
      </c>
    </row>
    <row r="191" s="14" customFormat="1">
      <c r="A191" s="14"/>
      <c r="B191" s="245"/>
      <c r="C191" s="246"/>
      <c r="D191" s="236" t="s">
        <v>143</v>
      </c>
      <c r="E191" s="247" t="s">
        <v>1</v>
      </c>
      <c r="F191" s="248" t="s">
        <v>134</v>
      </c>
      <c r="G191" s="246"/>
      <c r="H191" s="249">
        <v>3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143</v>
      </c>
      <c r="AU191" s="255" t="s">
        <v>141</v>
      </c>
      <c r="AV191" s="14" t="s">
        <v>141</v>
      </c>
      <c r="AW191" s="14" t="s">
        <v>32</v>
      </c>
      <c r="AX191" s="14" t="s">
        <v>85</v>
      </c>
      <c r="AY191" s="255" t="s">
        <v>133</v>
      </c>
    </row>
    <row r="192" s="2" customFormat="1" ht="37.8" customHeight="1">
      <c r="A192" s="39"/>
      <c r="B192" s="40"/>
      <c r="C192" s="267" t="s">
        <v>8</v>
      </c>
      <c r="D192" s="267" t="s">
        <v>206</v>
      </c>
      <c r="E192" s="268" t="s">
        <v>207</v>
      </c>
      <c r="F192" s="269" t="s">
        <v>208</v>
      </c>
      <c r="G192" s="270" t="s">
        <v>139</v>
      </c>
      <c r="H192" s="271">
        <v>3</v>
      </c>
      <c r="I192" s="272"/>
      <c r="J192" s="273">
        <f>ROUND(I192*H192,2)</f>
        <v>0</v>
      </c>
      <c r="K192" s="274"/>
      <c r="L192" s="275"/>
      <c r="M192" s="276" t="s">
        <v>1</v>
      </c>
      <c r="N192" s="277" t="s">
        <v>43</v>
      </c>
      <c r="O192" s="92"/>
      <c r="P192" s="230">
        <f>O192*H192</f>
        <v>0</v>
      </c>
      <c r="Q192" s="230">
        <v>0.01272</v>
      </c>
      <c r="R192" s="230">
        <f>Q192*H192</f>
        <v>0.038159999999999999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184</v>
      </c>
      <c r="AT192" s="232" t="s">
        <v>206</v>
      </c>
      <c r="AU192" s="232" t="s">
        <v>141</v>
      </c>
      <c r="AY192" s="18" t="s">
        <v>133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141</v>
      </c>
      <c r="BK192" s="233">
        <f>ROUND(I192*H192,2)</f>
        <v>0</v>
      </c>
      <c r="BL192" s="18" t="s">
        <v>140</v>
      </c>
      <c r="BM192" s="232" t="s">
        <v>209</v>
      </c>
    </row>
    <row r="193" s="2" customFormat="1" ht="24.15" customHeight="1">
      <c r="A193" s="39"/>
      <c r="B193" s="40"/>
      <c r="C193" s="220" t="s">
        <v>210</v>
      </c>
      <c r="D193" s="220" t="s">
        <v>136</v>
      </c>
      <c r="E193" s="221" t="s">
        <v>211</v>
      </c>
      <c r="F193" s="222" t="s">
        <v>212</v>
      </c>
      <c r="G193" s="223" t="s">
        <v>139</v>
      </c>
      <c r="H193" s="224">
        <v>2</v>
      </c>
      <c r="I193" s="225"/>
      <c r="J193" s="226">
        <f>ROUND(I193*H193,2)</f>
        <v>0</v>
      </c>
      <c r="K193" s="227"/>
      <c r="L193" s="45"/>
      <c r="M193" s="228" t="s">
        <v>1</v>
      </c>
      <c r="N193" s="229" t="s">
        <v>43</v>
      </c>
      <c r="O193" s="92"/>
      <c r="P193" s="230">
        <f>O193*H193</f>
        <v>0</v>
      </c>
      <c r="Q193" s="230">
        <v>0</v>
      </c>
      <c r="R193" s="230">
        <f>Q193*H193</f>
        <v>0</v>
      </c>
      <c r="S193" s="230">
        <v>0</v>
      </c>
      <c r="T193" s="23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2" t="s">
        <v>140</v>
      </c>
      <c r="AT193" s="232" t="s">
        <v>136</v>
      </c>
      <c r="AU193" s="232" t="s">
        <v>141</v>
      </c>
      <c r="AY193" s="18" t="s">
        <v>133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8" t="s">
        <v>141</v>
      </c>
      <c r="BK193" s="233">
        <f>ROUND(I193*H193,2)</f>
        <v>0</v>
      </c>
      <c r="BL193" s="18" t="s">
        <v>140</v>
      </c>
      <c r="BM193" s="232" t="s">
        <v>213</v>
      </c>
    </row>
    <row r="194" s="13" customFormat="1">
      <c r="A194" s="13"/>
      <c r="B194" s="234"/>
      <c r="C194" s="235"/>
      <c r="D194" s="236" t="s">
        <v>143</v>
      </c>
      <c r="E194" s="237" t="s">
        <v>1</v>
      </c>
      <c r="F194" s="238" t="s">
        <v>214</v>
      </c>
      <c r="G194" s="235"/>
      <c r="H194" s="237" t="s">
        <v>1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143</v>
      </c>
      <c r="AU194" s="244" t="s">
        <v>141</v>
      </c>
      <c r="AV194" s="13" t="s">
        <v>85</v>
      </c>
      <c r="AW194" s="13" t="s">
        <v>32</v>
      </c>
      <c r="AX194" s="13" t="s">
        <v>77</v>
      </c>
      <c r="AY194" s="244" t="s">
        <v>133</v>
      </c>
    </row>
    <row r="195" s="14" customFormat="1">
      <c r="A195" s="14"/>
      <c r="B195" s="245"/>
      <c r="C195" s="246"/>
      <c r="D195" s="236" t="s">
        <v>143</v>
      </c>
      <c r="E195" s="247" t="s">
        <v>1</v>
      </c>
      <c r="F195" s="248" t="s">
        <v>141</v>
      </c>
      <c r="G195" s="246"/>
      <c r="H195" s="249">
        <v>2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143</v>
      </c>
      <c r="AU195" s="255" t="s">
        <v>141</v>
      </c>
      <c r="AV195" s="14" t="s">
        <v>141</v>
      </c>
      <c r="AW195" s="14" t="s">
        <v>32</v>
      </c>
      <c r="AX195" s="14" t="s">
        <v>85</v>
      </c>
      <c r="AY195" s="255" t="s">
        <v>133</v>
      </c>
    </row>
    <row r="196" s="2" customFormat="1" ht="21.75" customHeight="1">
      <c r="A196" s="39"/>
      <c r="B196" s="40"/>
      <c r="C196" s="267" t="s">
        <v>215</v>
      </c>
      <c r="D196" s="267" t="s">
        <v>206</v>
      </c>
      <c r="E196" s="268" t="s">
        <v>216</v>
      </c>
      <c r="F196" s="269" t="s">
        <v>217</v>
      </c>
      <c r="G196" s="270" t="s">
        <v>139</v>
      </c>
      <c r="H196" s="271">
        <v>2</v>
      </c>
      <c r="I196" s="272"/>
      <c r="J196" s="273">
        <f>ROUND(I196*H196,2)</f>
        <v>0</v>
      </c>
      <c r="K196" s="274"/>
      <c r="L196" s="275"/>
      <c r="M196" s="276" t="s">
        <v>1</v>
      </c>
      <c r="N196" s="277" t="s">
        <v>43</v>
      </c>
      <c r="O196" s="92"/>
      <c r="P196" s="230">
        <f>O196*H196</f>
        <v>0</v>
      </c>
      <c r="Q196" s="230">
        <v>0.00029999999999999997</v>
      </c>
      <c r="R196" s="230">
        <f>Q196*H196</f>
        <v>0.00059999999999999995</v>
      </c>
      <c r="S196" s="230">
        <v>0</v>
      </c>
      <c r="T196" s="23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2" t="s">
        <v>184</v>
      </c>
      <c r="AT196" s="232" t="s">
        <v>206</v>
      </c>
      <c r="AU196" s="232" t="s">
        <v>141</v>
      </c>
      <c r="AY196" s="18" t="s">
        <v>133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8" t="s">
        <v>141</v>
      </c>
      <c r="BK196" s="233">
        <f>ROUND(I196*H196,2)</f>
        <v>0</v>
      </c>
      <c r="BL196" s="18" t="s">
        <v>140</v>
      </c>
      <c r="BM196" s="232" t="s">
        <v>218</v>
      </c>
    </row>
    <row r="197" s="12" customFormat="1" ht="22.8" customHeight="1">
      <c r="A197" s="12"/>
      <c r="B197" s="204"/>
      <c r="C197" s="205"/>
      <c r="D197" s="206" t="s">
        <v>76</v>
      </c>
      <c r="E197" s="218" t="s">
        <v>191</v>
      </c>
      <c r="F197" s="218" t="s">
        <v>219</v>
      </c>
      <c r="G197" s="205"/>
      <c r="H197" s="205"/>
      <c r="I197" s="208"/>
      <c r="J197" s="219">
        <f>BK197</f>
        <v>0</v>
      </c>
      <c r="K197" s="205"/>
      <c r="L197" s="210"/>
      <c r="M197" s="211"/>
      <c r="N197" s="212"/>
      <c r="O197" s="212"/>
      <c r="P197" s="213">
        <f>SUM(P198:P212)</f>
        <v>0</v>
      </c>
      <c r="Q197" s="212"/>
      <c r="R197" s="213">
        <f>SUM(R198:R212)</f>
        <v>0.0037681000000000004</v>
      </c>
      <c r="S197" s="212"/>
      <c r="T197" s="214">
        <f>SUM(T198:T212)</f>
        <v>2.6338500000000002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5" t="s">
        <v>85</v>
      </c>
      <c r="AT197" s="216" t="s">
        <v>76</v>
      </c>
      <c r="AU197" s="216" t="s">
        <v>85</v>
      </c>
      <c r="AY197" s="215" t="s">
        <v>133</v>
      </c>
      <c r="BK197" s="217">
        <f>SUM(BK198:BK212)</f>
        <v>0</v>
      </c>
    </row>
    <row r="198" s="2" customFormat="1" ht="24.15" customHeight="1">
      <c r="A198" s="39"/>
      <c r="B198" s="40"/>
      <c r="C198" s="220" t="s">
        <v>220</v>
      </c>
      <c r="D198" s="220" t="s">
        <v>136</v>
      </c>
      <c r="E198" s="221" t="s">
        <v>221</v>
      </c>
      <c r="F198" s="222" t="s">
        <v>222</v>
      </c>
      <c r="G198" s="223" t="s">
        <v>163</v>
      </c>
      <c r="H198" s="224">
        <v>11.17</v>
      </c>
      <c r="I198" s="225"/>
      <c r="J198" s="226">
        <f>ROUND(I198*H198,2)</f>
        <v>0</v>
      </c>
      <c r="K198" s="227"/>
      <c r="L198" s="45"/>
      <c r="M198" s="228" t="s">
        <v>1</v>
      </c>
      <c r="N198" s="229" t="s">
        <v>43</v>
      </c>
      <c r="O198" s="92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140</v>
      </c>
      <c r="AT198" s="232" t="s">
        <v>136</v>
      </c>
      <c r="AU198" s="232" t="s">
        <v>141</v>
      </c>
      <c r="AY198" s="18" t="s">
        <v>133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141</v>
      </c>
      <c r="BK198" s="233">
        <f>ROUND(I198*H198,2)</f>
        <v>0</v>
      </c>
      <c r="BL198" s="18" t="s">
        <v>140</v>
      </c>
      <c r="BM198" s="232" t="s">
        <v>223</v>
      </c>
    </row>
    <row r="199" s="14" customFormat="1">
      <c r="A199" s="14"/>
      <c r="B199" s="245"/>
      <c r="C199" s="246"/>
      <c r="D199" s="236" t="s">
        <v>143</v>
      </c>
      <c r="E199" s="247" t="s">
        <v>1</v>
      </c>
      <c r="F199" s="248" t="s">
        <v>224</v>
      </c>
      <c r="G199" s="246"/>
      <c r="H199" s="249">
        <v>11.17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143</v>
      </c>
      <c r="AU199" s="255" t="s">
        <v>141</v>
      </c>
      <c r="AV199" s="14" t="s">
        <v>141</v>
      </c>
      <c r="AW199" s="14" t="s">
        <v>32</v>
      </c>
      <c r="AX199" s="14" t="s">
        <v>85</v>
      </c>
      <c r="AY199" s="255" t="s">
        <v>133</v>
      </c>
    </row>
    <row r="200" s="2" customFormat="1" ht="24.15" customHeight="1">
      <c r="A200" s="39"/>
      <c r="B200" s="40"/>
      <c r="C200" s="220" t="s">
        <v>225</v>
      </c>
      <c r="D200" s="220" t="s">
        <v>136</v>
      </c>
      <c r="E200" s="221" t="s">
        <v>226</v>
      </c>
      <c r="F200" s="222" t="s">
        <v>227</v>
      </c>
      <c r="G200" s="223" t="s">
        <v>163</v>
      </c>
      <c r="H200" s="224">
        <v>670.20000000000005</v>
      </c>
      <c r="I200" s="225"/>
      <c r="J200" s="226">
        <f>ROUND(I200*H200,2)</f>
        <v>0</v>
      </c>
      <c r="K200" s="227"/>
      <c r="L200" s="45"/>
      <c r="M200" s="228" t="s">
        <v>1</v>
      </c>
      <c r="N200" s="229" t="s">
        <v>43</v>
      </c>
      <c r="O200" s="92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2" t="s">
        <v>140</v>
      </c>
      <c r="AT200" s="232" t="s">
        <v>136</v>
      </c>
      <c r="AU200" s="232" t="s">
        <v>141</v>
      </c>
      <c r="AY200" s="18" t="s">
        <v>133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8" t="s">
        <v>141</v>
      </c>
      <c r="BK200" s="233">
        <f>ROUND(I200*H200,2)</f>
        <v>0</v>
      </c>
      <c r="BL200" s="18" t="s">
        <v>140</v>
      </c>
      <c r="BM200" s="232" t="s">
        <v>228</v>
      </c>
    </row>
    <row r="201" s="14" customFormat="1">
      <c r="A201" s="14"/>
      <c r="B201" s="245"/>
      <c r="C201" s="246"/>
      <c r="D201" s="236" t="s">
        <v>143</v>
      </c>
      <c r="E201" s="246"/>
      <c r="F201" s="248" t="s">
        <v>229</v>
      </c>
      <c r="G201" s="246"/>
      <c r="H201" s="249">
        <v>670.20000000000005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143</v>
      </c>
      <c r="AU201" s="255" t="s">
        <v>141</v>
      </c>
      <c r="AV201" s="14" t="s">
        <v>141</v>
      </c>
      <c r="AW201" s="14" t="s">
        <v>4</v>
      </c>
      <c r="AX201" s="14" t="s">
        <v>85</v>
      </c>
      <c r="AY201" s="255" t="s">
        <v>133</v>
      </c>
    </row>
    <row r="202" s="2" customFormat="1" ht="24.15" customHeight="1">
      <c r="A202" s="39"/>
      <c r="B202" s="40"/>
      <c r="C202" s="220" t="s">
        <v>230</v>
      </c>
      <c r="D202" s="220" t="s">
        <v>136</v>
      </c>
      <c r="E202" s="221" t="s">
        <v>231</v>
      </c>
      <c r="F202" s="222" t="s">
        <v>232</v>
      </c>
      <c r="G202" s="223" t="s">
        <v>163</v>
      </c>
      <c r="H202" s="224">
        <v>11.17</v>
      </c>
      <c r="I202" s="225"/>
      <c r="J202" s="226">
        <f>ROUND(I202*H202,2)</f>
        <v>0</v>
      </c>
      <c r="K202" s="227"/>
      <c r="L202" s="45"/>
      <c r="M202" s="228" t="s">
        <v>1</v>
      </c>
      <c r="N202" s="229" t="s">
        <v>43</v>
      </c>
      <c r="O202" s="92"/>
      <c r="P202" s="230">
        <f>O202*H202</f>
        <v>0</v>
      </c>
      <c r="Q202" s="230">
        <v>0</v>
      </c>
      <c r="R202" s="230">
        <f>Q202*H202</f>
        <v>0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140</v>
      </c>
      <c r="AT202" s="232" t="s">
        <v>136</v>
      </c>
      <c r="AU202" s="232" t="s">
        <v>141</v>
      </c>
      <c r="AY202" s="18" t="s">
        <v>133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141</v>
      </c>
      <c r="BK202" s="233">
        <f>ROUND(I202*H202,2)</f>
        <v>0</v>
      </c>
      <c r="BL202" s="18" t="s">
        <v>140</v>
      </c>
      <c r="BM202" s="232" t="s">
        <v>233</v>
      </c>
    </row>
    <row r="203" s="2" customFormat="1" ht="24.15" customHeight="1">
      <c r="A203" s="39"/>
      <c r="B203" s="40"/>
      <c r="C203" s="220" t="s">
        <v>234</v>
      </c>
      <c r="D203" s="220" t="s">
        <v>136</v>
      </c>
      <c r="E203" s="221" t="s">
        <v>235</v>
      </c>
      <c r="F203" s="222" t="s">
        <v>236</v>
      </c>
      <c r="G203" s="223" t="s">
        <v>156</v>
      </c>
      <c r="H203" s="224">
        <v>62.590000000000003</v>
      </c>
      <c r="I203" s="225"/>
      <c r="J203" s="226">
        <f>ROUND(I203*H203,2)</f>
        <v>0</v>
      </c>
      <c r="K203" s="227"/>
      <c r="L203" s="45"/>
      <c r="M203" s="228" t="s">
        <v>1</v>
      </c>
      <c r="N203" s="229" t="s">
        <v>43</v>
      </c>
      <c r="O203" s="92"/>
      <c r="P203" s="230">
        <f>O203*H203</f>
        <v>0</v>
      </c>
      <c r="Q203" s="230">
        <v>4.0000000000000003E-05</v>
      </c>
      <c r="R203" s="230">
        <f>Q203*H203</f>
        <v>0.0025036000000000004</v>
      </c>
      <c r="S203" s="230">
        <v>0</v>
      </c>
      <c r="T203" s="23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2" t="s">
        <v>140</v>
      </c>
      <c r="AT203" s="232" t="s">
        <v>136</v>
      </c>
      <c r="AU203" s="232" t="s">
        <v>141</v>
      </c>
      <c r="AY203" s="18" t="s">
        <v>133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8" t="s">
        <v>141</v>
      </c>
      <c r="BK203" s="233">
        <f>ROUND(I203*H203,2)</f>
        <v>0</v>
      </c>
      <c r="BL203" s="18" t="s">
        <v>140</v>
      </c>
      <c r="BM203" s="232" t="s">
        <v>237</v>
      </c>
    </row>
    <row r="204" s="2" customFormat="1" ht="24.15" customHeight="1">
      <c r="A204" s="39"/>
      <c r="B204" s="40"/>
      <c r="C204" s="220" t="s">
        <v>238</v>
      </c>
      <c r="D204" s="220" t="s">
        <v>136</v>
      </c>
      <c r="E204" s="221" t="s">
        <v>239</v>
      </c>
      <c r="F204" s="222" t="s">
        <v>240</v>
      </c>
      <c r="G204" s="223" t="s">
        <v>241</v>
      </c>
      <c r="H204" s="224">
        <v>1.0560000000000001</v>
      </c>
      <c r="I204" s="225"/>
      <c r="J204" s="226">
        <f>ROUND(I204*H204,2)</f>
        <v>0</v>
      </c>
      <c r="K204" s="227"/>
      <c r="L204" s="45"/>
      <c r="M204" s="228" t="s">
        <v>1</v>
      </c>
      <c r="N204" s="229" t="s">
        <v>43</v>
      </c>
      <c r="O204" s="92"/>
      <c r="P204" s="230">
        <f>O204*H204</f>
        <v>0</v>
      </c>
      <c r="Q204" s="230">
        <v>0</v>
      </c>
      <c r="R204" s="230">
        <f>Q204*H204</f>
        <v>0</v>
      </c>
      <c r="S204" s="230">
        <v>1.8</v>
      </c>
      <c r="T204" s="231">
        <f>S204*H204</f>
        <v>1.9008000000000001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140</v>
      </c>
      <c r="AT204" s="232" t="s">
        <v>136</v>
      </c>
      <c r="AU204" s="232" t="s">
        <v>141</v>
      </c>
      <c r="AY204" s="18" t="s">
        <v>133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8" t="s">
        <v>141</v>
      </c>
      <c r="BK204" s="233">
        <f>ROUND(I204*H204,2)</f>
        <v>0</v>
      </c>
      <c r="BL204" s="18" t="s">
        <v>140</v>
      </c>
      <c r="BM204" s="232" t="s">
        <v>242</v>
      </c>
    </row>
    <row r="205" s="13" customFormat="1">
      <c r="A205" s="13"/>
      <c r="B205" s="234"/>
      <c r="C205" s="235"/>
      <c r="D205" s="236" t="s">
        <v>143</v>
      </c>
      <c r="E205" s="237" t="s">
        <v>1</v>
      </c>
      <c r="F205" s="238" t="s">
        <v>177</v>
      </c>
      <c r="G205" s="235"/>
      <c r="H205" s="237" t="s">
        <v>1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143</v>
      </c>
      <c r="AU205" s="244" t="s">
        <v>141</v>
      </c>
      <c r="AV205" s="13" t="s">
        <v>85</v>
      </c>
      <c r="AW205" s="13" t="s">
        <v>32</v>
      </c>
      <c r="AX205" s="13" t="s">
        <v>77</v>
      </c>
      <c r="AY205" s="244" t="s">
        <v>133</v>
      </c>
    </row>
    <row r="206" s="14" customFormat="1">
      <c r="A206" s="14"/>
      <c r="B206" s="245"/>
      <c r="C206" s="246"/>
      <c r="D206" s="236" t="s">
        <v>143</v>
      </c>
      <c r="E206" s="247" t="s">
        <v>1</v>
      </c>
      <c r="F206" s="248" t="s">
        <v>243</v>
      </c>
      <c r="G206" s="246"/>
      <c r="H206" s="249">
        <v>1.0560000000000001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143</v>
      </c>
      <c r="AU206" s="255" t="s">
        <v>141</v>
      </c>
      <c r="AV206" s="14" t="s">
        <v>141</v>
      </c>
      <c r="AW206" s="14" t="s">
        <v>32</v>
      </c>
      <c r="AX206" s="14" t="s">
        <v>85</v>
      </c>
      <c r="AY206" s="255" t="s">
        <v>133</v>
      </c>
    </row>
    <row r="207" s="2" customFormat="1" ht="24.15" customHeight="1">
      <c r="A207" s="39"/>
      <c r="B207" s="40"/>
      <c r="C207" s="220" t="s">
        <v>244</v>
      </c>
      <c r="D207" s="220" t="s">
        <v>136</v>
      </c>
      <c r="E207" s="221" t="s">
        <v>245</v>
      </c>
      <c r="F207" s="222" t="s">
        <v>246</v>
      </c>
      <c r="G207" s="223" t="s">
        <v>163</v>
      </c>
      <c r="H207" s="224">
        <v>10.800000000000001</v>
      </c>
      <c r="I207" s="225"/>
      <c r="J207" s="226">
        <f>ROUND(I207*H207,2)</f>
        <v>0</v>
      </c>
      <c r="K207" s="227"/>
      <c r="L207" s="45"/>
      <c r="M207" s="228" t="s">
        <v>1</v>
      </c>
      <c r="N207" s="229" t="s">
        <v>43</v>
      </c>
      <c r="O207" s="92"/>
      <c r="P207" s="230">
        <f>O207*H207</f>
        <v>0</v>
      </c>
      <c r="Q207" s="230">
        <v>0</v>
      </c>
      <c r="R207" s="230">
        <f>Q207*H207</f>
        <v>0</v>
      </c>
      <c r="S207" s="230">
        <v>0.065000000000000002</v>
      </c>
      <c r="T207" s="231">
        <f>S207*H207</f>
        <v>0.70200000000000007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2" t="s">
        <v>140</v>
      </c>
      <c r="AT207" s="232" t="s">
        <v>136</v>
      </c>
      <c r="AU207" s="232" t="s">
        <v>141</v>
      </c>
      <c r="AY207" s="18" t="s">
        <v>133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8" t="s">
        <v>141</v>
      </c>
      <c r="BK207" s="233">
        <f>ROUND(I207*H207,2)</f>
        <v>0</v>
      </c>
      <c r="BL207" s="18" t="s">
        <v>140</v>
      </c>
      <c r="BM207" s="232" t="s">
        <v>247</v>
      </c>
    </row>
    <row r="208" s="13" customFormat="1">
      <c r="A208" s="13"/>
      <c r="B208" s="234"/>
      <c r="C208" s="235"/>
      <c r="D208" s="236" t="s">
        <v>143</v>
      </c>
      <c r="E208" s="237" t="s">
        <v>1</v>
      </c>
      <c r="F208" s="238" t="s">
        <v>177</v>
      </c>
      <c r="G208" s="235"/>
      <c r="H208" s="237" t="s">
        <v>1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143</v>
      </c>
      <c r="AU208" s="244" t="s">
        <v>141</v>
      </c>
      <c r="AV208" s="13" t="s">
        <v>85</v>
      </c>
      <c r="AW208" s="13" t="s">
        <v>32</v>
      </c>
      <c r="AX208" s="13" t="s">
        <v>77</v>
      </c>
      <c r="AY208" s="244" t="s">
        <v>133</v>
      </c>
    </row>
    <row r="209" s="14" customFormat="1">
      <c r="A209" s="14"/>
      <c r="B209" s="245"/>
      <c r="C209" s="246"/>
      <c r="D209" s="236" t="s">
        <v>143</v>
      </c>
      <c r="E209" s="247" t="s">
        <v>1</v>
      </c>
      <c r="F209" s="248" t="s">
        <v>248</v>
      </c>
      <c r="G209" s="246"/>
      <c r="H209" s="249">
        <v>10.800000000000001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143</v>
      </c>
      <c r="AU209" s="255" t="s">
        <v>141</v>
      </c>
      <c r="AV209" s="14" t="s">
        <v>141</v>
      </c>
      <c r="AW209" s="14" t="s">
        <v>32</v>
      </c>
      <c r="AX209" s="14" t="s">
        <v>85</v>
      </c>
      <c r="AY209" s="255" t="s">
        <v>133</v>
      </c>
    </row>
    <row r="210" s="2" customFormat="1" ht="24.15" customHeight="1">
      <c r="A210" s="39"/>
      <c r="B210" s="40"/>
      <c r="C210" s="220" t="s">
        <v>7</v>
      </c>
      <c r="D210" s="220" t="s">
        <v>136</v>
      </c>
      <c r="E210" s="221" t="s">
        <v>249</v>
      </c>
      <c r="F210" s="222" t="s">
        <v>250</v>
      </c>
      <c r="G210" s="223" t="s">
        <v>163</v>
      </c>
      <c r="H210" s="224">
        <v>0.45000000000000001</v>
      </c>
      <c r="I210" s="225"/>
      <c r="J210" s="226">
        <f>ROUND(I210*H210,2)</f>
        <v>0</v>
      </c>
      <c r="K210" s="227"/>
      <c r="L210" s="45"/>
      <c r="M210" s="228" t="s">
        <v>1</v>
      </c>
      <c r="N210" s="229" t="s">
        <v>43</v>
      </c>
      <c r="O210" s="92"/>
      <c r="P210" s="230">
        <f>O210*H210</f>
        <v>0</v>
      </c>
      <c r="Q210" s="230">
        <v>0.00281</v>
      </c>
      <c r="R210" s="230">
        <f>Q210*H210</f>
        <v>0.0012645</v>
      </c>
      <c r="S210" s="230">
        <v>0.069000000000000006</v>
      </c>
      <c r="T210" s="231">
        <f>S210*H210</f>
        <v>0.031050000000000005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2" t="s">
        <v>140</v>
      </c>
      <c r="AT210" s="232" t="s">
        <v>136</v>
      </c>
      <c r="AU210" s="232" t="s">
        <v>141</v>
      </c>
      <c r="AY210" s="18" t="s">
        <v>133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8" t="s">
        <v>141</v>
      </c>
      <c r="BK210" s="233">
        <f>ROUND(I210*H210,2)</f>
        <v>0</v>
      </c>
      <c r="BL210" s="18" t="s">
        <v>140</v>
      </c>
      <c r="BM210" s="232" t="s">
        <v>251</v>
      </c>
    </row>
    <row r="211" s="13" customFormat="1">
      <c r="A211" s="13"/>
      <c r="B211" s="234"/>
      <c r="C211" s="235"/>
      <c r="D211" s="236" t="s">
        <v>143</v>
      </c>
      <c r="E211" s="237" t="s">
        <v>1</v>
      </c>
      <c r="F211" s="238" t="s">
        <v>214</v>
      </c>
      <c r="G211" s="235"/>
      <c r="H211" s="237" t="s">
        <v>1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143</v>
      </c>
      <c r="AU211" s="244" t="s">
        <v>141</v>
      </c>
      <c r="AV211" s="13" t="s">
        <v>85</v>
      </c>
      <c r="AW211" s="13" t="s">
        <v>32</v>
      </c>
      <c r="AX211" s="13" t="s">
        <v>77</v>
      </c>
      <c r="AY211" s="244" t="s">
        <v>133</v>
      </c>
    </row>
    <row r="212" s="14" customFormat="1">
      <c r="A212" s="14"/>
      <c r="B212" s="245"/>
      <c r="C212" s="246"/>
      <c r="D212" s="236" t="s">
        <v>143</v>
      </c>
      <c r="E212" s="247" t="s">
        <v>1</v>
      </c>
      <c r="F212" s="248" t="s">
        <v>252</v>
      </c>
      <c r="G212" s="246"/>
      <c r="H212" s="249">
        <v>0.45000000000000001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143</v>
      </c>
      <c r="AU212" s="255" t="s">
        <v>141</v>
      </c>
      <c r="AV212" s="14" t="s">
        <v>141</v>
      </c>
      <c r="AW212" s="14" t="s">
        <v>32</v>
      </c>
      <c r="AX212" s="14" t="s">
        <v>85</v>
      </c>
      <c r="AY212" s="255" t="s">
        <v>133</v>
      </c>
    </row>
    <row r="213" s="12" customFormat="1" ht="22.8" customHeight="1">
      <c r="A213" s="12"/>
      <c r="B213" s="204"/>
      <c r="C213" s="205"/>
      <c r="D213" s="206" t="s">
        <v>76</v>
      </c>
      <c r="E213" s="218" t="s">
        <v>253</v>
      </c>
      <c r="F213" s="218" t="s">
        <v>254</v>
      </c>
      <c r="G213" s="205"/>
      <c r="H213" s="205"/>
      <c r="I213" s="208"/>
      <c r="J213" s="219">
        <f>BK213</f>
        <v>0</v>
      </c>
      <c r="K213" s="205"/>
      <c r="L213" s="210"/>
      <c r="M213" s="211"/>
      <c r="N213" s="212"/>
      <c r="O213" s="212"/>
      <c r="P213" s="213">
        <f>SUM(P214:P218)</f>
        <v>0</v>
      </c>
      <c r="Q213" s="212"/>
      <c r="R213" s="213">
        <f>SUM(R214:R218)</f>
        <v>0</v>
      </c>
      <c r="S213" s="212"/>
      <c r="T213" s="214">
        <f>SUM(T214:T218)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5" t="s">
        <v>85</v>
      </c>
      <c r="AT213" s="216" t="s">
        <v>76</v>
      </c>
      <c r="AU213" s="216" t="s">
        <v>85</v>
      </c>
      <c r="AY213" s="215" t="s">
        <v>133</v>
      </c>
      <c r="BK213" s="217">
        <f>SUM(BK214:BK218)</f>
        <v>0</v>
      </c>
    </row>
    <row r="214" s="2" customFormat="1" ht="33" customHeight="1">
      <c r="A214" s="39"/>
      <c r="B214" s="40"/>
      <c r="C214" s="220" t="s">
        <v>255</v>
      </c>
      <c r="D214" s="220" t="s">
        <v>136</v>
      </c>
      <c r="E214" s="221" t="s">
        <v>256</v>
      </c>
      <c r="F214" s="222" t="s">
        <v>257</v>
      </c>
      <c r="G214" s="223" t="s">
        <v>150</v>
      </c>
      <c r="H214" s="224">
        <v>2.9380000000000002</v>
      </c>
      <c r="I214" s="225"/>
      <c r="J214" s="226">
        <f>ROUND(I214*H214,2)</f>
        <v>0</v>
      </c>
      <c r="K214" s="227"/>
      <c r="L214" s="45"/>
      <c r="M214" s="228" t="s">
        <v>1</v>
      </c>
      <c r="N214" s="229" t="s">
        <v>43</v>
      </c>
      <c r="O214" s="92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140</v>
      </c>
      <c r="AT214" s="232" t="s">
        <v>136</v>
      </c>
      <c r="AU214" s="232" t="s">
        <v>141</v>
      </c>
      <c r="AY214" s="18" t="s">
        <v>133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8" t="s">
        <v>141</v>
      </c>
      <c r="BK214" s="233">
        <f>ROUND(I214*H214,2)</f>
        <v>0</v>
      </c>
      <c r="BL214" s="18" t="s">
        <v>140</v>
      </c>
      <c r="BM214" s="232" t="s">
        <v>258</v>
      </c>
    </row>
    <row r="215" s="2" customFormat="1" ht="24.15" customHeight="1">
      <c r="A215" s="39"/>
      <c r="B215" s="40"/>
      <c r="C215" s="220" t="s">
        <v>259</v>
      </c>
      <c r="D215" s="220" t="s">
        <v>136</v>
      </c>
      <c r="E215" s="221" t="s">
        <v>260</v>
      </c>
      <c r="F215" s="222" t="s">
        <v>261</v>
      </c>
      <c r="G215" s="223" t="s">
        <v>150</v>
      </c>
      <c r="H215" s="224">
        <v>2.9380000000000002</v>
      </c>
      <c r="I215" s="225"/>
      <c r="J215" s="226">
        <f>ROUND(I215*H215,2)</f>
        <v>0</v>
      </c>
      <c r="K215" s="227"/>
      <c r="L215" s="45"/>
      <c r="M215" s="228" t="s">
        <v>1</v>
      </c>
      <c r="N215" s="229" t="s">
        <v>43</v>
      </c>
      <c r="O215" s="92"/>
      <c r="P215" s="230">
        <f>O215*H215</f>
        <v>0</v>
      </c>
      <c r="Q215" s="230">
        <v>0</v>
      </c>
      <c r="R215" s="230">
        <f>Q215*H215</f>
        <v>0</v>
      </c>
      <c r="S215" s="230">
        <v>0</v>
      </c>
      <c r="T215" s="23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2" t="s">
        <v>140</v>
      </c>
      <c r="AT215" s="232" t="s">
        <v>136</v>
      </c>
      <c r="AU215" s="232" t="s">
        <v>141</v>
      </c>
      <c r="AY215" s="18" t="s">
        <v>133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18" t="s">
        <v>141</v>
      </c>
      <c r="BK215" s="233">
        <f>ROUND(I215*H215,2)</f>
        <v>0</v>
      </c>
      <c r="BL215" s="18" t="s">
        <v>140</v>
      </c>
      <c r="BM215" s="232" t="s">
        <v>262</v>
      </c>
    </row>
    <row r="216" s="2" customFormat="1" ht="24.15" customHeight="1">
      <c r="A216" s="39"/>
      <c r="B216" s="40"/>
      <c r="C216" s="220" t="s">
        <v>263</v>
      </c>
      <c r="D216" s="220" t="s">
        <v>136</v>
      </c>
      <c r="E216" s="221" t="s">
        <v>264</v>
      </c>
      <c r="F216" s="222" t="s">
        <v>265</v>
      </c>
      <c r="G216" s="223" t="s">
        <v>150</v>
      </c>
      <c r="H216" s="224">
        <v>44.07</v>
      </c>
      <c r="I216" s="225"/>
      <c r="J216" s="226">
        <f>ROUND(I216*H216,2)</f>
        <v>0</v>
      </c>
      <c r="K216" s="227"/>
      <c r="L216" s="45"/>
      <c r="M216" s="228" t="s">
        <v>1</v>
      </c>
      <c r="N216" s="229" t="s">
        <v>43</v>
      </c>
      <c r="O216" s="92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2" t="s">
        <v>140</v>
      </c>
      <c r="AT216" s="232" t="s">
        <v>136</v>
      </c>
      <c r="AU216" s="232" t="s">
        <v>141</v>
      </c>
      <c r="AY216" s="18" t="s">
        <v>133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8" t="s">
        <v>141</v>
      </c>
      <c r="BK216" s="233">
        <f>ROUND(I216*H216,2)</f>
        <v>0</v>
      </c>
      <c r="BL216" s="18" t="s">
        <v>140</v>
      </c>
      <c r="BM216" s="232" t="s">
        <v>266</v>
      </c>
    </row>
    <row r="217" s="14" customFormat="1">
      <c r="A217" s="14"/>
      <c r="B217" s="245"/>
      <c r="C217" s="246"/>
      <c r="D217" s="236" t="s">
        <v>143</v>
      </c>
      <c r="E217" s="246"/>
      <c r="F217" s="248" t="s">
        <v>267</v>
      </c>
      <c r="G217" s="246"/>
      <c r="H217" s="249">
        <v>44.07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5" t="s">
        <v>143</v>
      </c>
      <c r="AU217" s="255" t="s">
        <v>141</v>
      </c>
      <c r="AV217" s="14" t="s">
        <v>141</v>
      </c>
      <c r="AW217" s="14" t="s">
        <v>4</v>
      </c>
      <c r="AX217" s="14" t="s">
        <v>85</v>
      </c>
      <c r="AY217" s="255" t="s">
        <v>133</v>
      </c>
    </row>
    <row r="218" s="2" customFormat="1" ht="33" customHeight="1">
      <c r="A218" s="39"/>
      <c r="B218" s="40"/>
      <c r="C218" s="220" t="s">
        <v>268</v>
      </c>
      <c r="D218" s="220" t="s">
        <v>136</v>
      </c>
      <c r="E218" s="221" t="s">
        <v>269</v>
      </c>
      <c r="F218" s="222" t="s">
        <v>270</v>
      </c>
      <c r="G218" s="223" t="s">
        <v>150</v>
      </c>
      <c r="H218" s="224">
        <v>2.9380000000000002</v>
      </c>
      <c r="I218" s="225"/>
      <c r="J218" s="226">
        <f>ROUND(I218*H218,2)</f>
        <v>0</v>
      </c>
      <c r="K218" s="227"/>
      <c r="L218" s="45"/>
      <c r="M218" s="228" t="s">
        <v>1</v>
      </c>
      <c r="N218" s="229" t="s">
        <v>43</v>
      </c>
      <c r="O218" s="92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2" t="s">
        <v>140</v>
      </c>
      <c r="AT218" s="232" t="s">
        <v>136</v>
      </c>
      <c r="AU218" s="232" t="s">
        <v>141</v>
      </c>
      <c r="AY218" s="18" t="s">
        <v>133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8" t="s">
        <v>141</v>
      </c>
      <c r="BK218" s="233">
        <f>ROUND(I218*H218,2)</f>
        <v>0</v>
      </c>
      <c r="BL218" s="18" t="s">
        <v>140</v>
      </c>
      <c r="BM218" s="232" t="s">
        <v>271</v>
      </c>
    </row>
    <row r="219" s="12" customFormat="1" ht="22.8" customHeight="1">
      <c r="A219" s="12"/>
      <c r="B219" s="204"/>
      <c r="C219" s="205"/>
      <c r="D219" s="206" t="s">
        <v>76</v>
      </c>
      <c r="E219" s="218" t="s">
        <v>272</v>
      </c>
      <c r="F219" s="218" t="s">
        <v>273</v>
      </c>
      <c r="G219" s="205"/>
      <c r="H219" s="205"/>
      <c r="I219" s="208"/>
      <c r="J219" s="219">
        <f>BK219</f>
        <v>0</v>
      </c>
      <c r="K219" s="205"/>
      <c r="L219" s="210"/>
      <c r="M219" s="211"/>
      <c r="N219" s="212"/>
      <c r="O219" s="212"/>
      <c r="P219" s="213">
        <f>P220</f>
        <v>0</v>
      </c>
      <c r="Q219" s="212"/>
      <c r="R219" s="213">
        <f>R220</f>
        <v>0</v>
      </c>
      <c r="S219" s="212"/>
      <c r="T219" s="214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5" t="s">
        <v>85</v>
      </c>
      <c r="AT219" s="216" t="s">
        <v>76</v>
      </c>
      <c r="AU219" s="216" t="s">
        <v>85</v>
      </c>
      <c r="AY219" s="215" t="s">
        <v>133</v>
      </c>
      <c r="BK219" s="217">
        <f>BK220</f>
        <v>0</v>
      </c>
    </row>
    <row r="220" s="2" customFormat="1" ht="24.15" customHeight="1">
      <c r="A220" s="39"/>
      <c r="B220" s="40"/>
      <c r="C220" s="220" t="s">
        <v>274</v>
      </c>
      <c r="D220" s="220" t="s">
        <v>136</v>
      </c>
      <c r="E220" s="221" t="s">
        <v>275</v>
      </c>
      <c r="F220" s="222" t="s">
        <v>276</v>
      </c>
      <c r="G220" s="223" t="s">
        <v>150</v>
      </c>
      <c r="H220" s="224">
        <v>5.2350000000000003</v>
      </c>
      <c r="I220" s="225"/>
      <c r="J220" s="226">
        <f>ROUND(I220*H220,2)</f>
        <v>0</v>
      </c>
      <c r="K220" s="227"/>
      <c r="L220" s="45"/>
      <c r="M220" s="228" t="s">
        <v>1</v>
      </c>
      <c r="N220" s="229" t="s">
        <v>43</v>
      </c>
      <c r="O220" s="92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140</v>
      </c>
      <c r="AT220" s="232" t="s">
        <v>136</v>
      </c>
      <c r="AU220" s="232" t="s">
        <v>141</v>
      </c>
      <c r="AY220" s="18" t="s">
        <v>133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141</v>
      </c>
      <c r="BK220" s="233">
        <f>ROUND(I220*H220,2)</f>
        <v>0</v>
      </c>
      <c r="BL220" s="18" t="s">
        <v>140</v>
      </c>
      <c r="BM220" s="232" t="s">
        <v>277</v>
      </c>
    </row>
    <row r="221" s="12" customFormat="1" ht="25.92" customHeight="1">
      <c r="A221" s="12"/>
      <c r="B221" s="204"/>
      <c r="C221" s="205"/>
      <c r="D221" s="206" t="s">
        <v>76</v>
      </c>
      <c r="E221" s="207" t="s">
        <v>278</v>
      </c>
      <c r="F221" s="207" t="s">
        <v>279</v>
      </c>
      <c r="G221" s="205"/>
      <c r="H221" s="205"/>
      <c r="I221" s="208"/>
      <c r="J221" s="209">
        <f>BK221</f>
        <v>0</v>
      </c>
      <c r="K221" s="205"/>
      <c r="L221" s="210"/>
      <c r="M221" s="211"/>
      <c r="N221" s="212"/>
      <c r="O221" s="212"/>
      <c r="P221" s="213">
        <f>P222+P226+P238+P264+P304+P330</f>
        <v>0</v>
      </c>
      <c r="Q221" s="212"/>
      <c r="R221" s="213">
        <f>R222+R226+R238+R264+R304+R330</f>
        <v>0.86654312</v>
      </c>
      <c r="S221" s="212"/>
      <c r="T221" s="214">
        <f>T222+T226+T238+T264+T304+T330</f>
        <v>0.30387223000000002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5" t="s">
        <v>141</v>
      </c>
      <c r="AT221" s="216" t="s">
        <v>76</v>
      </c>
      <c r="AU221" s="216" t="s">
        <v>77</v>
      </c>
      <c r="AY221" s="215" t="s">
        <v>133</v>
      </c>
      <c r="BK221" s="217">
        <f>BK222+BK226+BK238+BK264+BK304+BK330</f>
        <v>0</v>
      </c>
    </row>
    <row r="222" s="12" customFormat="1" ht="22.8" customHeight="1">
      <c r="A222" s="12"/>
      <c r="B222" s="204"/>
      <c r="C222" s="205"/>
      <c r="D222" s="206" t="s">
        <v>76</v>
      </c>
      <c r="E222" s="218" t="s">
        <v>280</v>
      </c>
      <c r="F222" s="218" t="s">
        <v>281</v>
      </c>
      <c r="G222" s="205"/>
      <c r="H222" s="205"/>
      <c r="I222" s="208"/>
      <c r="J222" s="219">
        <f>BK222</f>
        <v>0</v>
      </c>
      <c r="K222" s="205"/>
      <c r="L222" s="210"/>
      <c r="M222" s="211"/>
      <c r="N222" s="212"/>
      <c r="O222" s="212"/>
      <c r="P222" s="213">
        <f>SUM(P223:P225)</f>
        <v>0</v>
      </c>
      <c r="Q222" s="212"/>
      <c r="R222" s="213">
        <f>SUM(R223:R225)</f>
        <v>0.010659999999999999</v>
      </c>
      <c r="S222" s="212"/>
      <c r="T222" s="214">
        <f>SUM(T223:T225)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5" t="s">
        <v>141</v>
      </c>
      <c r="AT222" s="216" t="s">
        <v>76</v>
      </c>
      <c r="AU222" s="216" t="s">
        <v>85</v>
      </c>
      <c r="AY222" s="215" t="s">
        <v>133</v>
      </c>
      <c r="BK222" s="217">
        <f>SUM(BK223:BK225)</f>
        <v>0</v>
      </c>
    </row>
    <row r="223" s="2" customFormat="1" ht="33" customHeight="1">
      <c r="A223" s="39"/>
      <c r="B223" s="40"/>
      <c r="C223" s="220" t="s">
        <v>282</v>
      </c>
      <c r="D223" s="220" t="s">
        <v>136</v>
      </c>
      <c r="E223" s="221" t="s">
        <v>283</v>
      </c>
      <c r="F223" s="222" t="s">
        <v>284</v>
      </c>
      <c r="G223" s="223" t="s">
        <v>139</v>
      </c>
      <c r="H223" s="224">
        <v>2</v>
      </c>
      <c r="I223" s="225"/>
      <c r="J223" s="226">
        <f>ROUND(I223*H223,2)</f>
        <v>0</v>
      </c>
      <c r="K223" s="227"/>
      <c r="L223" s="45"/>
      <c r="M223" s="228" t="s">
        <v>1</v>
      </c>
      <c r="N223" s="229" t="s">
        <v>43</v>
      </c>
      <c r="O223" s="92"/>
      <c r="P223" s="230">
        <f>O223*H223</f>
        <v>0</v>
      </c>
      <c r="Q223" s="230">
        <v>0.0030999999999999999</v>
      </c>
      <c r="R223" s="230">
        <f>Q223*H223</f>
        <v>0.0061999999999999998</v>
      </c>
      <c r="S223" s="230">
        <v>0</v>
      </c>
      <c r="T223" s="23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2" t="s">
        <v>225</v>
      </c>
      <c r="AT223" s="232" t="s">
        <v>136</v>
      </c>
      <c r="AU223" s="232" t="s">
        <v>141</v>
      </c>
      <c r="AY223" s="18" t="s">
        <v>133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8" t="s">
        <v>141</v>
      </c>
      <c r="BK223" s="233">
        <f>ROUND(I223*H223,2)</f>
        <v>0</v>
      </c>
      <c r="BL223" s="18" t="s">
        <v>225</v>
      </c>
      <c r="BM223" s="232" t="s">
        <v>285</v>
      </c>
    </row>
    <row r="224" s="2" customFormat="1" ht="33" customHeight="1">
      <c r="A224" s="39"/>
      <c r="B224" s="40"/>
      <c r="C224" s="220" t="s">
        <v>286</v>
      </c>
      <c r="D224" s="220" t="s">
        <v>136</v>
      </c>
      <c r="E224" s="221" t="s">
        <v>287</v>
      </c>
      <c r="F224" s="222" t="s">
        <v>288</v>
      </c>
      <c r="G224" s="223" t="s">
        <v>139</v>
      </c>
      <c r="H224" s="224">
        <v>1</v>
      </c>
      <c r="I224" s="225"/>
      <c r="J224" s="226">
        <f>ROUND(I224*H224,2)</f>
        <v>0</v>
      </c>
      <c r="K224" s="227"/>
      <c r="L224" s="45"/>
      <c r="M224" s="228" t="s">
        <v>1</v>
      </c>
      <c r="N224" s="229" t="s">
        <v>43</v>
      </c>
      <c r="O224" s="92"/>
      <c r="P224" s="230">
        <f>O224*H224</f>
        <v>0</v>
      </c>
      <c r="Q224" s="230">
        <v>0.0038</v>
      </c>
      <c r="R224" s="230">
        <f>Q224*H224</f>
        <v>0.0038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225</v>
      </c>
      <c r="AT224" s="232" t="s">
        <v>136</v>
      </c>
      <c r="AU224" s="232" t="s">
        <v>141</v>
      </c>
      <c r="AY224" s="18" t="s">
        <v>133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141</v>
      </c>
      <c r="BK224" s="233">
        <f>ROUND(I224*H224,2)</f>
        <v>0</v>
      </c>
      <c r="BL224" s="18" t="s">
        <v>225</v>
      </c>
      <c r="BM224" s="232" t="s">
        <v>289</v>
      </c>
    </row>
    <row r="225" s="2" customFormat="1" ht="33" customHeight="1">
      <c r="A225" s="39"/>
      <c r="B225" s="40"/>
      <c r="C225" s="220" t="s">
        <v>290</v>
      </c>
      <c r="D225" s="220" t="s">
        <v>136</v>
      </c>
      <c r="E225" s="221" t="s">
        <v>291</v>
      </c>
      <c r="F225" s="222" t="s">
        <v>292</v>
      </c>
      <c r="G225" s="223" t="s">
        <v>139</v>
      </c>
      <c r="H225" s="224">
        <v>3</v>
      </c>
      <c r="I225" s="225"/>
      <c r="J225" s="226">
        <f>ROUND(I225*H225,2)</f>
        <v>0</v>
      </c>
      <c r="K225" s="227"/>
      <c r="L225" s="45"/>
      <c r="M225" s="228" t="s">
        <v>1</v>
      </c>
      <c r="N225" s="229" t="s">
        <v>43</v>
      </c>
      <c r="O225" s="92"/>
      <c r="P225" s="230">
        <f>O225*H225</f>
        <v>0</v>
      </c>
      <c r="Q225" s="230">
        <v>0.00022000000000000001</v>
      </c>
      <c r="R225" s="230">
        <f>Q225*H225</f>
        <v>0.00066</v>
      </c>
      <c r="S225" s="230">
        <v>0</v>
      </c>
      <c r="T225" s="23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2" t="s">
        <v>225</v>
      </c>
      <c r="AT225" s="232" t="s">
        <v>136</v>
      </c>
      <c r="AU225" s="232" t="s">
        <v>141</v>
      </c>
      <c r="AY225" s="18" t="s">
        <v>133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8" t="s">
        <v>141</v>
      </c>
      <c r="BK225" s="233">
        <f>ROUND(I225*H225,2)</f>
        <v>0</v>
      </c>
      <c r="BL225" s="18" t="s">
        <v>225</v>
      </c>
      <c r="BM225" s="232" t="s">
        <v>293</v>
      </c>
    </row>
    <row r="226" s="12" customFormat="1" ht="22.8" customHeight="1">
      <c r="A226" s="12"/>
      <c r="B226" s="204"/>
      <c r="C226" s="205"/>
      <c r="D226" s="206" t="s">
        <v>76</v>
      </c>
      <c r="E226" s="218" t="s">
        <v>294</v>
      </c>
      <c r="F226" s="218" t="s">
        <v>295</v>
      </c>
      <c r="G226" s="205"/>
      <c r="H226" s="205"/>
      <c r="I226" s="208"/>
      <c r="J226" s="219">
        <f>BK226</f>
        <v>0</v>
      </c>
      <c r="K226" s="205"/>
      <c r="L226" s="210"/>
      <c r="M226" s="211"/>
      <c r="N226" s="212"/>
      <c r="O226" s="212"/>
      <c r="P226" s="213">
        <f>SUM(P227:P237)</f>
        <v>0</v>
      </c>
      <c r="Q226" s="212"/>
      <c r="R226" s="213">
        <f>SUM(R227:R237)</f>
        <v>0.043144999999999996</v>
      </c>
      <c r="S226" s="212"/>
      <c r="T226" s="214">
        <f>SUM(T227:T237)</f>
        <v>0.021499999999999998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5" t="s">
        <v>141</v>
      </c>
      <c r="AT226" s="216" t="s">
        <v>76</v>
      </c>
      <c r="AU226" s="216" t="s">
        <v>85</v>
      </c>
      <c r="AY226" s="215" t="s">
        <v>133</v>
      </c>
      <c r="BK226" s="217">
        <f>SUM(BK227:BK237)</f>
        <v>0</v>
      </c>
    </row>
    <row r="227" s="2" customFormat="1" ht="24.15" customHeight="1">
      <c r="A227" s="39"/>
      <c r="B227" s="40"/>
      <c r="C227" s="220" t="s">
        <v>296</v>
      </c>
      <c r="D227" s="220" t="s">
        <v>136</v>
      </c>
      <c r="E227" s="221" t="s">
        <v>297</v>
      </c>
      <c r="F227" s="222" t="s">
        <v>298</v>
      </c>
      <c r="G227" s="223" t="s">
        <v>139</v>
      </c>
      <c r="H227" s="224">
        <v>1</v>
      </c>
      <c r="I227" s="225"/>
      <c r="J227" s="226">
        <f>ROUND(I227*H227,2)</f>
        <v>0</v>
      </c>
      <c r="K227" s="227"/>
      <c r="L227" s="45"/>
      <c r="M227" s="228" t="s">
        <v>1</v>
      </c>
      <c r="N227" s="229" t="s">
        <v>43</v>
      </c>
      <c r="O227" s="92"/>
      <c r="P227" s="230">
        <f>O227*H227</f>
        <v>0</v>
      </c>
      <c r="Q227" s="230">
        <v>0.0014400000000000001</v>
      </c>
      <c r="R227" s="230">
        <f>Q227*H227</f>
        <v>0.0014400000000000001</v>
      </c>
      <c r="S227" s="230">
        <v>0.010999999999999999</v>
      </c>
      <c r="T227" s="231">
        <f>S227*H227</f>
        <v>0.010999999999999999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2" t="s">
        <v>225</v>
      </c>
      <c r="AT227" s="232" t="s">
        <v>136</v>
      </c>
      <c r="AU227" s="232" t="s">
        <v>141</v>
      </c>
      <c r="AY227" s="18" t="s">
        <v>133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8" t="s">
        <v>141</v>
      </c>
      <c r="BK227" s="233">
        <f>ROUND(I227*H227,2)</f>
        <v>0</v>
      </c>
      <c r="BL227" s="18" t="s">
        <v>225</v>
      </c>
      <c r="BM227" s="232" t="s">
        <v>299</v>
      </c>
    </row>
    <row r="228" s="2" customFormat="1" ht="33" customHeight="1">
      <c r="A228" s="39"/>
      <c r="B228" s="40"/>
      <c r="C228" s="220" t="s">
        <v>300</v>
      </c>
      <c r="D228" s="220" t="s">
        <v>136</v>
      </c>
      <c r="E228" s="221" t="s">
        <v>301</v>
      </c>
      <c r="F228" s="222" t="s">
        <v>302</v>
      </c>
      <c r="G228" s="223" t="s">
        <v>156</v>
      </c>
      <c r="H228" s="224">
        <v>5</v>
      </c>
      <c r="I228" s="225"/>
      <c r="J228" s="226">
        <f>ROUND(I228*H228,2)</f>
        <v>0</v>
      </c>
      <c r="K228" s="227"/>
      <c r="L228" s="45"/>
      <c r="M228" s="228" t="s">
        <v>1</v>
      </c>
      <c r="N228" s="229" t="s">
        <v>43</v>
      </c>
      <c r="O228" s="92"/>
      <c r="P228" s="230">
        <f>O228*H228</f>
        <v>0</v>
      </c>
      <c r="Q228" s="230">
        <v>0.00125</v>
      </c>
      <c r="R228" s="230">
        <f>Q228*H228</f>
        <v>0.0062500000000000003</v>
      </c>
      <c r="S228" s="230">
        <v>0</v>
      </c>
      <c r="T228" s="23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2" t="s">
        <v>225</v>
      </c>
      <c r="AT228" s="232" t="s">
        <v>136</v>
      </c>
      <c r="AU228" s="232" t="s">
        <v>141</v>
      </c>
      <c r="AY228" s="18" t="s">
        <v>133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8" t="s">
        <v>141</v>
      </c>
      <c r="BK228" s="233">
        <f>ROUND(I228*H228,2)</f>
        <v>0</v>
      </c>
      <c r="BL228" s="18" t="s">
        <v>225</v>
      </c>
      <c r="BM228" s="232" t="s">
        <v>303</v>
      </c>
    </row>
    <row r="229" s="2" customFormat="1" ht="24.15" customHeight="1">
      <c r="A229" s="39"/>
      <c r="B229" s="40"/>
      <c r="C229" s="267" t="s">
        <v>304</v>
      </c>
      <c r="D229" s="267" t="s">
        <v>206</v>
      </c>
      <c r="E229" s="268" t="s">
        <v>305</v>
      </c>
      <c r="F229" s="269" t="s">
        <v>306</v>
      </c>
      <c r="G229" s="270" t="s">
        <v>156</v>
      </c>
      <c r="H229" s="271">
        <v>5.25</v>
      </c>
      <c r="I229" s="272"/>
      <c r="J229" s="273">
        <f>ROUND(I229*H229,2)</f>
        <v>0</v>
      </c>
      <c r="K229" s="274"/>
      <c r="L229" s="275"/>
      <c r="M229" s="276" t="s">
        <v>1</v>
      </c>
      <c r="N229" s="277" t="s">
        <v>43</v>
      </c>
      <c r="O229" s="92"/>
      <c r="P229" s="230">
        <f>O229*H229</f>
        <v>0</v>
      </c>
      <c r="Q229" s="230">
        <v>0.0044999999999999997</v>
      </c>
      <c r="R229" s="230">
        <f>Q229*H229</f>
        <v>0.023624999999999997</v>
      </c>
      <c r="S229" s="230">
        <v>0</v>
      </c>
      <c r="T229" s="23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2" t="s">
        <v>304</v>
      </c>
      <c r="AT229" s="232" t="s">
        <v>206</v>
      </c>
      <c r="AU229" s="232" t="s">
        <v>141</v>
      </c>
      <c r="AY229" s="18" t="s">
        <v>133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8" t="s">
        <v>141</v>
      </c>
      <c r="BK229" s="233">
        <f>ROUND(I229*H229,2)</f>
        <v>0</v>
      </c>
      <c r="BL229" s="18" t="s">
        <v>225</v>
      </c>
      <c r="BM229" s="232" t="s">
        <v>307</v>
      </c>
    </row>
    <row r="230" s="14" customFormat="1">
      <c r="A230" s="14"/>
      <c r="B230" s="245"/>
      <c r="C230" s="246"/>
      <c r="D230" s="236" t="s">
        <v>143</v>
      </c>
      <c r="E230" s="246"/>
      <c r="F230" s="248" t="s">
        <v>308</v>
      </c>
      <c r="G230" s="246"/>
      <c r="H230" s="249">
        <v>5.25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143</v>
      </c>
      <c r="AU230" s="255" t="s">
        <v>141</v>
      </c>
      <c r="AV230" s="14" t="s">
        <v>141</v>
      </c>
      <c r="AW230" s="14" t="s">
        <v>4</v>
      </c>
      <c r="AX230" s="14" t="s">
        <v>85</v>
      </c>
      <c r="AY230" s="255" t="s">
        <v>133</v>
      </c>
    </row>
    <row r="231" s="2" customFormat="1" ht="24.15" customHeight="1">
      <c r="A231" s="39"/>
      <c r="B231" s="40"/>
      <c r="C231" s="220" t="s">
        <v>309</v>
      </c>
      <c r="D231" s="220" t="s">
        <v>136</v>
      </c>
      <c r="E231" s="221" t="s">
        <v>310</v>
      </c>
      <c r="F231" s="222" t="s">
        <v>311</v>
      </c>
      <c r="G231" s="223" t="s">
        <v>139</v>
      </c>
      <c r="H231" s="224">
        <v>1</v>
      </c>
      <c r="I231" s="225"/>
      <c r="J231" s="226">
        <f>ROUND(I231*H231,2)</f>
        <v>0</v>
      </c>
      <c r="K231" s="227"/>
      <c r="L231" s="45"/>
      <c r="M231" s="228" t="s">
        <v>1</v>
      </c>
      <c r="N231" s="229" t="s">
        <v>43</v>
      </c>
      <c r="O231" s="92"/>
      <c r="P231" s="230">
        <f>O231*H231</f>
        <v>0</v>
      </c>
      <c r="Q231" s="230">
        <v>3.0000000000000001E-05</v>
      </c>
      <c r="R231" s="230">
        <f>Q231*H231</f>
        <v>3.0000000000000001E-05</v>
      </c>
      <c r="S231" s="230">
        <v>0</v>
      </c>
      <c r="T231" s="23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2" t="s">
        <v>225</v>
      </c>
      <c r="AT231" s="232" t="s">
        <v>136</v>
      </c>
      <c r="AU231" s="232" t="s">
        <v>141</v>
      </c>
      <c r="AY231" s="18" t="s">
        <v>133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8" t="s">
        <v>141</v>
      </c>
      <c r="BK231" s="233">
        <f>ROUND(I231*H231,2)</f>
        <v>0</v>
      </c>
      <c r="BL231" s="18" t="s">
        <v>225</v>
      </c>
      <c r="BM231" s="232" t="s">
        <v>312</v>
      </c>
    </row>
    <row r="232" s="13" customFormat="1">
      <c r="A232" s="13"/>
      <c r="B232" s="234"/>
      <c r="C232" s="235"/>
      <c r="D232" s="236" t="s">
        <v>143</v>
      </c>
      <c r="E232" s="237" t="s">
        <v>1</v>
      </c>
      <c r="F232" s="238" t="s">
        <v>146</v>
      </c>
      <c r="G232" s="235"/>
      <c r="H232" s="237" t="s">
        <v>1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143</v>
      </c>
      <c r="AU232" s="244" t="s">
        <v>141</v>
      </c>
      <c r="AV232" s="13" t="s">
        <v>85</v>
      </c>
      <c r="AW232" s="13" t="s">
        <v>32</v>
      </c>
      <c r="AX232" s="13" t="s">
        <v>77</v>
      </c>
      <c r="AY232" s="244" t="s">
        <v>133</v>
      </c>
    </row>
    <row r="233" s="14" customFormat="1">
      <c r="A233" s="14"/>
      <c r="B233" s="245"/>
      <c r="C233" s="246"/>
      <c r="D233" s="236" t="s">
        <v>143</v>
      </c>
      <c r="E233" s="247" t="s">
        <v>1</v>
      </c>
      <c r="F233" s="248" t="s">
        <v>85</v>
      </c>
      <c r="G233" s="246"/>
      <c r="H233" s="249">
        <v>1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143</v>
      </c>
      <c r="AU233" s="255" t="s">
        <v>141</v>
      </c>
      <c r="AV233" s="14" t="s">
        <v>141</v>
      </c>
      <c r="AW233" s="14" t="s">
        <v>32</v>
      </c>
      <c r="AX233" s="14" t="s">
        <v>85</v>
      </c>
      <c r="AY233" s="255" t="s">
        <v>133</v>
      </c>
    </row>
    <row r="234" s="2" customFormat="1" ht="24.15" customHeight="1">
      <c r="A234" s="39"/>
      <c r="B234" s="40"/>
      <c r="C234" s="267" t="s">
        <v>313</v>
      </c>
      <c r="D234" s="267" t="s">
        <v>206</v>
      </c>
      <c r="E234" s="268" t="s">
        <v>314</v>
      </c>
      <c r="F234" s="269" t="s">
        <v>315</v>
      </c>
      <c r="G234" s="270" t="s">
        <v>139</v>
      </c>
      <c r="H234" s="271">
        <v>1</v>
      </c>
      <c r="I234" s="272"/>
      <c r="J234" s="273">
        <f>ROUND(I234*H234,2)</f>
        <v>0</v>
      </c>
      <c r="K234" s="274"/>
      <c r="L234" s="275"/>
      <c r="M234" s="276" t="s">
        <v>1</v>
      </c>
      <c r="N234" s="277" t="s">
        <v>43</v>
      </c>
      <c r="O234" s="92"/>
      <c r="P234" s="230">
        <f>O234*H234</f>
        <v>0</v>
      </c>
      <c r="Q234" s="230">
        <v>0.0118</v>
      </c>
      <c r="R234" s="230">
        <f>Q234*H234</f>
        <v>0.0118</v>
      </c>
      <c r="S234" s="230">
        <v>0</v>
      </c>
      <c r="T234" s="23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2" t="s">
        <v>304</v>
      </c>
      <c r="AT234" s="232" t="s">
        <v>206</v>
      </c>
      <c r="AU234" s="232" t="s">
        <v>141</v>
      </c>
      <c r="AY234" s="18" t="s">
        <v>133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8" t="s">
        <v>141</v>
      </c>
      <c r="BK234" s="233">
        <f>ROUND(I234*H234,2)</f>
        <v>0</v>
      </c>
      <c r="BL234" s="18" t="s">
        <v>225</v>
      </c>
      <c r="BM234" s="232" t="s">
        <v>316</v>
      </c>
    </row>
    <row r="235" s="2" customFormat="1" ht="24.15" customHeight="1">
      <c r="A235" s="39"/>
      <c r="B235" s="40"/>
      <c r="C235" s="220" t="s">
        <v>317</v>
      </c>
      <c r="D235" s="220" t="s">
        <v>136</v>
      </c>
      <c r="E235" s="221" t="s">
        <v>318</v>
      </c>
      <c r="F235" s="222" t="s">
        <v>319</v>
      </c>
      <c r="G235" s="223" t="s">
        <v>156</v>
      </c>
      <c r="H235" s="224">
        <v>5</v>
      </c>
      <c r="I235" s="225"/>
      <c r="J235" s="226">
        <f>ROUND(I235*H235,2)</f>
        <v>0</v>
      </c>
      <c r="K235" s="227"/>
      <c r="L235" s="45"/>
      <c r="M235" s="228" t="s">
        <v>1</v>
      </c>
      <c r="N235" s="229" t="s">
        <v>43</v>
      </c>
      <c r="O235" s="92"/>
      <c r="P235" s="230">
        <f>O235*H235</f>
        <v>0</v>
      </c>
      <c r="Q235" s="230">
        <v>0</v>
      </c>
      <c r="R235" s="230">
        <f>Q235*H235</f>
        <v>0</v>
      </c>
      <c r="S235" s="230">
        <v>0.0020999999999999999</v>
      </c>
      <c r="T235" s="231">
        <f>S235*H235</f>
        <v>0.010499999999999999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2" t="s">
        <v>225</v>
      </c>
      <c r="AT235" s="232" t="s">
        <v>136</v>
      </c>
      <c r="AU235" s="232" t="s">
        <v>141</v>
      </c>
      <c r="AY235" s="18" t="s">
        <v>133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8" t="s">
        <v>141</v>
      </c>
      <c r="BK235" s="233">
        <f>ROUND(I235*H235,2)</f>
        <v>0</v>
      </c>
      <c r="BL235" s="18" t="s">
        <v>225</v>
      </c>
      <c r="BM235" s="232" t="s">
        <v>320</v>
      </c>
    </row>
    <row r="236" s="14" customFormat="1">
      <c r="A236" s="14"/>
      <c r="B236" s="245"/>
      <c r="C236" s="246"/>
      <c r="D236" s="236" t="s">
        <v>143</v>
      </c>
      <c r="E236" s="247" t="s">
        <v>1</v>
      </c>
      <c r="F236" s="248" t="s">
        <v>321</v>
      </c>
      <c r="G236" s="246"/>
      <c r="H236" s="249">
        <v>5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143</v>
      </c>
      <c r="AU236" s="255" t="s">
        <v>141</v>
      </c>
      <c r="AV236" s="14" t="s">
        <v>141</v>
      </c>
      <c r="AW236" s="14" t="s">
        <v>32</v>
      </c>
      <c r="AX236" s="14" t="s">
        <v>85</v>
      </c>
      <c r="AY236" s="255" t="s">
        <v>133</v>
      </c>
    </row>
    <row r="237" s="2" customFormat="1" ht="33" customHeight="1">
      <c r="A237" s="39"/>
      <c r="B237" s="40"/>
      <c r="C237" s="220" t="s">
        <v>322</v>
      </c>
      <c r="D237" s="220" t="s">
        <v>136</v>
      </c>
      <c r="E237" s="221" t="s">
        <v>323</v>
      </c>
      <c r="F237" s="222" t="s">
        <v>324</v>
      </c>
      <c r="G237" s="223" t="s">
        <v>150</v>
      </c>
      <c r="H237" s="224">
        <v>0.042999999999999997</v>
      </c>
      <c r="I237" s="225"/>
      <c r="J237" s="226">
        <f>ROUND(I237*H237,2)</f>
        <v>0</v>
      </c>
      <c r="K237" s="227"/>
      <c r="L237" s="45"/>
      <c r="M237" s="228" t="s">
        <v>1</v>
      </c>
      <c r="N237" s="229" t="s">
        <v>43</v>
      </c>
      <c r="O237" s="92"/>
      <c r="P237" s="230">
        <f>O237*H237</f>
        <v>0</v>
      </c>
      <c r="Q237" s="230">
        <v>0</v>
      </c>
      <c r="R237" s="230">
        <f>Q237*H237</f>
        <v>0</v>
      </c>
      <c r="S237" s="230">
        <v>0</v>
      </c>
      <c r="T237" s="23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2" t="s">
        <v>225</v>
      </c>
      <c r="AT237" s="232" t="s">
        <v>136</v>
      </c>
      <c r="AU237" s="232" t="s">
        <v>141</v>
      </c>
      <c r="AY237" s="18" t="s">
        <v>133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8" t="s">
        <v>141</v>
      </c>
      <c r="BK237" s="233">
        <f>ROUND(I237*H237,2)</f>
        <v>0</v>
      </c>
      <c r="BL237" s="18" t="s">
        <v>225</v>
      </c>
      <c r="BM237" s="232" t="s">
        <v>325</v>
      </c>
    </row>
    <row r="238" s="12" customFormat="1" ht="22.8" customHeight="1">
      <c r="A238" s="12"/>
      <c r="B238" s="204"/>
      <c r="C238" s="205"/>
      <c r="D238" s="206" t="s">
        <v>76</v>
      </c>
      <c r="E238" s="218" t="s">
        <v>326</v>
      </c>
      <c r="F238" s="218" t="s">
        <v>327</v>
      </c>
      <c r="G238" s="205"/>
      <c r="H238" s="205"/>
      <c r="I238" s="208"/>
      <c r="J238" s="219">
        <f>BK238</f>
        <v>0</v>
      </c>
      <c r="K238" s="205"/>
      <c r="L238" s="210"/>
      <c r="M238" s="211"/>
      <c r="N238" s="212"/>
      <c r="O238" s="212"/>
      <c r="P238" s="213">
        <f>SUM(P239:P263)</f>
        <v>0</v>
      </c>
      <c r="Q238" s="212"/>
      <c r="R238" s="213">
        <f>SUM(R239:R263)</f>
        <v>0.18609999999999999</v>
      </c>
      <c r="S238" s="212"/>
      <c r="T238" s="214">
        <f>SUM(T239:T263)</f>
        <v>0.096000000000000002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5" t="s">
        <v>141</v>
      </c>
      <c r="AT238" s="216" t="s">
        <v>76</v>
      </c>
      <c r="AU238" s="216" t="s">
        <v>85</v>
      </c>
      <c r="AY238" s="215" t="s">
        <v>133</v>
      </c>
      <c r="BK238" s="217">
        <f>SUM(BK239:BK263)</f>
        <v>0</v>
      </c>
    </row>
    <row r="239" s="2" customFormat="1" ht="24.15" customHeight="1">
      <c r="A239" s="39"/>
      <c r="B239" s="40"/>
      <c r="C239" s="220" t="s">
        <v>328</v>
      </c>
      <c r="D239" s="220" t="s">
        <v>136</v>
      </c>
      <c r="E239" s="221" t="s">
        <v>329</v>
      </c>
      <c r="F239" s="222" t="s">
        <v>330</v>
      </c>
      <c r="G239" s="223" t="s">
        <v>139</v>
      </c>
      <c r="H239" s="224">
        <v>7</v>
      </c>
      <c r="I239" s="225"/>
      <c r="J239" s="226">
        <f>ROUND(I239*H239,2)</f>
        <v>0</v>
      </c>
      <c r="K239" s="227"/>
      <c r="L239" s="45"/>
      <c r="M239" s="228" t="s">
        <v>1</v>
      </c>
      <c r="N239" s="229" t="s">
        <v>43</v>
      </c>
      <c r="O239" s="92"/>
      <c r="P239" s="230">
        <f>O239*H239</f>
        <v>0</v>
      </c>
      <c r="Q239" s="230">
        <v>0</v>
      </c>
      <c r="R239" s="230">
        <f>Q239*H239</f>
        <v>0</v>
      </c>
      <c r="S239" s="230">
        <v>0</v>
      </c>
      <c r="T239" s="23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225</v>
      </c>
      <c r="AT239" s="232" t="s">
        <v>136</v>
      </c>
      <c r="AU239" s="232" t="s">
        <v>141</v>
      </c>
      <c r="AY239" s="18" t="s">
        <v>133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8" t="s">
        <v>141</v>
      </c>
      <c r="BK239" s="233">
        <f>ROUND(I239*H239,2)</f>
        <v>0</v>
      </c>
      <c r="BL239" s="18" t="s">
        <v>225</v>
      </c>
      <c r="BM239" s="232" t="s">
        <v>331</v>
      </c>
    </row>
    <row r="240" s="13" customFormat="1">
      <c r="A240" s="13"/>
      <c r="B240" s="234"/>
      <c r="C240" s="235"/>
      <c r="D240" s="236" t="s">
        <v>143</v>
      </c>
      <c r="E240" s="237" t="s">
        <v>1</v>
      </c>
      <c r="F240" s="238" t="s">
        <v>205</v>
      </c>
      <c r="G240" s="235"/>
      <c r="H240" s="237" t="s">
        <v>1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143</v>
      </c>
      <c r="AU240" s="244" t="s">
        <v>141</v>
      </c>
      <c r="AV240" s="13" t="s">
        <v>85</v>
      </c>
      <c r="AW240" s="13" t="s">
        <v>32</v>
      </c>
      <c r="AX240" s="13" t="s">
        <v>77</v>
      </c>
      <c r="AY240" s="244" t="s">
        <v>133</v>
      </c>
    </row>
    <row r="241" s="14" customFormat="1">
      <c r="A241" s="14"/>
      <c r="B241" s="245"/>
      <c r="C241" s="246"/>
      <c r="D241" s="236" t="s">
        <v>143</v>
      </c>
      <c r="E241" s="247" t="s">
        <v>1</v>
      </c>
      <c r="F241" s="248" t="s">
        <v>134</v>
      </c>
      <c r="G241" s="246"/>
      <c r="H241" s="249">
        <v>3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143</v>
      </c>
      <c r="AU241" s="255" t="s">
        <v>141</v>
      </c>
      <c r="AV241" s="14" t="s">
        <v>141</v>
      </c>
      <c r="AW241" s="14" t="s">
        <v>32</v>
      </c>
      <c r="AX241" s="14" t="s">
        <v>77</v>
      </c>
      <c r="AY241" s="255" t="s">
        <v>133</v>
      </c>
    </row>
    <row r="242" s="13" customFormat="1">
      <c r="A242" s="13"/>
      <c r="B242" s="234"/>
      <c r="C242" s="235"/>
      <c r="D242" s="236" t="s">
        <v>143</v>
      </c>
      <c r="E242" s="237" t="s">
        <v>1</v>
      </c>
      <c r="F242" s="238" t="s">
        <v>332</v>
      </c>
      <c r="G242" s="235"/>
      <c r="H242" s="237" t="s">
        <v>1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143</v>
      </c>
      <c r="AU242" s="244" t="s">
        <v>141</v>
      </c>
      <c r="AV242" s="13" t="s">
        <v>85</v>
      </c>
      <c r="AW242" s="13" t="s">
        <v>32</v>
      </c>
      <c r="AX242" s="13" t="s">
        <v>77</v>
      </c>
      <c r="AY242" s="244" t="s">
        <v>133</v>
      </c>
    </row>
    <row r="243" s="14" customFormat="1">
      <c r="A243" s="14"/>
      <c r="B243" s="245"/>
      <c r="C243" s="246"/>
      <c r="D243" s="236" t="s">
        <v>143</v>
      </c>
      <c r="E243" s="247" t="s">
        <v>1</v>
      </c>
      <c r="F243" s="248" t="s">
        <v>141</v>
      </c>
      <c r="G243" s="246"/>
      <c r="H243" s="249">
        <v>2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143</v>
      </c>
      <c r="AU243" s="255" t="s">
        <v>141</v>
      </c>
      <c r="AV243" s="14" t="s">
        <v>141</v>
      </c>
      <c r="AW243" s="14" t="s">
        <v>32</v>
      </c>
      <c r="AX243" s="14" t="s">
        <v>77</v>
      </c>
      <c r="AY243" s="255" t="s">
        <v>133</v>
      </c>
    </row>
    <row r="244" s="13" customFormat="1">
      <c r="A244" s="13"/>
      <c r="B244" s="234"/>
      <c r="C244" s="235"/>
      <c r="D244" s="236" t="s">
        <v>143</v>
      </c>
      <c r="E244" s="237" t="s">
        <v>1</v>
      </c>
      <c r="F244" s="238" t="s">
        <v>333</v>
      </c>
      <c r="G244" s="235"/>
      <c r="H244" s="237" t="s">
        <v>1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143</v>
      </c>
      <c r="AU244" s="244" t="s">
        <v>141</v>
      </c>
      <c r="AV244" s="13" t="s">
        <v>85</v>
      </c>
      <c r="AW244" s="13" t="s">
        <v>32</v>
      </c>
      <c r="AX244" s="13" t="s">
        <v>77</v>
      </c>
      <c r="AY244" s="244" t="s">
        <v>133</v>
      </c>
    </row>
    <row r="245" s="14" customFormat="1">
      <c r="A245" s="14"/>
      <c r="B245" s="245"/>
      <c r="C245" s="246"/>
      <c r="D245" s="236" t="s">
        <v>143</v>
      </c>
      <c r="E245" s="247" t="s">
        <v>1</v>
      </c>
      <c r="F245" s="248" t="s">
        <v>141</v>
      </c>
      <c r="G245" s="246"/>
      <c r="H245" s="249">
        <v>2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143</v>
      </c>
      <c r="AU245" s="255" t="s">
        <v>141</v>
      </c>
      <c r="AV245" s="14" t="s">
        <v>141</v>
      </c>
      <c r="AW245" s="14" t="s">
        <v>32</v>
      </c>
      <c r="AX245" s="14" t="s">
        <v>77</v>
      </c>
      <c r="AY245" s="255" t="s">
        <v>133</v>
      </c>
    </row>
    <row r="246" s="15" customFormat="1">
      <c r="A246" s="15"/>
      <c r="B246" s="256"/>
      <c r="C246" s="257"/>
      <c r="D246" s="236" t="s">
        <v>143</v>
      </c>
      <c r="E246" s="258" t="s">
        <v>1</v>
      </c>
      <c r="F246" s="259" t="s">
        <v>147</v>
      </c>
      <c r="G246" s="257"/>
      <c r="H246" s="260">
        <v>7</v>
      </c>
      <c r="I246" s="261"/>
      <c r="J246" s="257"/>
      <c r="K246" s="257"/>
      <c r="L246" s="262"/>
      <c r="M246" s="263"/>
      <c r="N246" s="264"/>
      <c r="O246" s="264"/>
      <c r="P246" s="264"/>
      <c r="Q246" s="264"/>
      <c r="R246" s="264"/>
      <c r="S246" s="264"/>
      <c r="T246" s="26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6" t="s">
        <v>143</v>
      </c>
      <c r="AU246" s="266" t="s">
        <v>141</v>
      </c>
      <c r="AV246" s="15" t="s">
        <v>140</v>
      </c>
      <c r="AW246" s="15" t="s">
        <v>32</v>
      </c>
      <c r="AX246" s="15" t="s">
        <v>85</v>
      </c>
      <c r="AY246" s="266" t="s">
        <v>133</v>
      </c>
    </row>
    <row r="247" s="2" customFormat="1" ht="33" customHeight="1">
      <c r="A247" s="39"/>
      <c r="B247" s="40"/>
      <c r="C247" s="267" t="s">
        <v>334</v>
      </c>
      <c r="D247" s="267" t="s">
        <v>206</v>
      </c>
      <c r="E247" s="268" t="s">
        <v>335</v>
      </c>
      <c r="F247" s="269" t="s">
        <v>336</v>
      </c>
      <c r="G247" s="270" t="s">
        <v>139</v>
      </c>
      <c r="H247" s="271">
        <v>7</v>
      </c>
      <c r="I247" s="272"/>
      <c r="J247" s="273">
        <f>ROUND(I247*H247,2)</f>
        <v>0</v>
      </c>
      <c r="K247" s="274"/>
      <c r="L247" s="275"/>
      <c r="M247" s="276" t="s">
        <v>1</v>
      </c>
      <c r="N247" s="277" t="s">
        <v>43</v>
      </c>
      <c r="O247" s="92"/>
      <c r="P247" s="230">
        <f>O247*H247</f>
        <v>0</v>
      </c>
      <c r="Q247" s="230">
        <v>0.024299999999999999</v>
      </c>
      <c r="R247" s="230">
        <f>Q247*H247</f>
        <v>0.1701</v>
      </c>
      <c r="S247" s="230">
        <v>0</v>
      </c>
      <c r="T247" s="231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2" t="s">
        <v>304</v>
      </c>
      <c r="AT247" s="232" t="s">
        <v>206</v>
      </c>
      <c r="AU247" s="232" t="s">
        <v>141</v>
      </c>
      <c r="AY247" s="18" t="s">
        <v>133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8" t="s">
        <v>141</v>
      </c>
      <c r="BK247" s="233">
        <f>ROUND(I247*H247,2)</f>
        <v>0</v>
      </c>
      <c r="BL247" s="18" t="s">
        <v>225</v>
      </c>
      <c r="BM247" s="232" t="s">
        <v>337</v>
      </c>
    </row>
    <row r="248" s="2" customFormat="1" ht="21.75" customHeight="1">
      <c r="A248" s="39"/>
      <c r="B248" s="40"/>
      <c r="C248" s="220" t="s">
        <v>338</v>
      </c>
      <c r="D248" s="220" t="s">
        <v>136</v>
      </c>
      <c r="E248" s="221" t="s">
        <v>339</v>
      </c>
      <c r="F248" s="222" t="s">
        <v>340</v>
      </c>
      <c r="G248" s="223" t="s">
        <v>139</v>
      </c>
      <c r="H248" s="224">
        <v>7</v>
      </c>
      <c r="I248" s="225"/>
      <c r="J248" s="226">
        <f>ROUND(I248*H248,2)</f>
        <v>0</v>
      </c>
      <c r="K248" s="227"/>
      <c r="L248" s="45"/>
      <c r="M248" s="228" t="s">
        <v>1</v>
      </c>
      <c r="N248" s="229" t="s">
        <v>43</v>
      </c>
      <c r="O248" s="92"/>
      <c r="P248" s="230">
        <f>O248*H248</f>
        <v>0</v>
      </c>
      <c r="Q248" s="230">
        <v>0</v>
      </c>
      <c r="R248" s="230">
        <f>Q248*H248</f>
        <v>0</v>
      </c>
      <c r="S248" s="230">
        <v>0</v>
      </c>
      <c r="T248" s="23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2" t="s">
        <v>225</v>
      </c>
      <c r="AT248" s="232" t="s">
        <v>136</v>
      </c>
      <c r="AU248" s="232" t="s">
        <v>141</v>
      </c>
      <c r="AY248" s="18" t="s">
        <v>133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8" t="s">
        <v>141</v>
      </c>
      <c r="BK248" s="233">
        <f>ROUND(I248*H248,2)</f>
        <v>0</v>
      </c>
      <c r="BL248" s="18" t="s">
        <v>225</v>
      </c>
      <c r="BM248" s="232" t="s">
        <v>341</v>
      </c>
    </row>
    <row r="249" s="2" customFormat="1" ht="16.5" customHeight="1">
      <c r="A249" s="39"/>
      <c r="B249" s="40"/>
      <c r="C249" s="267" t="s">
        <v>342</v>
      </c>
      <c r="D249" s="267" t="s">
        <v>206</v>
      </c>
      <c r="E249" s="268" t="s">
        <v>343</v>
      </c>
      <c r="F249" s="269" t="s">
        <v>344</v>
      </c>
      <c r="G249" s="270" t="s">
        <v>139</v>
      </c>
      <c r="H249" s="271">
        <v>7</v>
      </c>
      <c r="I249" s="272"/>
      <c r="J249" s="273">
        <f>ROUND(I249*H249,2)</f>
        <v>0</v>
      </c>
      <c r="K249" s="274"/>
      <c r="L249" s="275"/>
      <c r="M249" s="276" t="s">
        <v>1</v>
      </c>
      <c r="N249" s="277" t="s">
        <v>43</v>
      </c>
      <c r="O249" s="92"/>
      <c r="P249" s="230">
        <f>O249*H249</f>
        <v>0</v>
      </c>
      <c r="Q249" s="230">
        <v>0.0022000000000000001</v>
      </c>
      <c r="R249" s="230">
        <f>Q249*H249</f>
        <v>0.015400000000000001</v>
      </c>
      <c r="S249" s="230">
        <v>0</v>
      </c>
      <c r="T249" s="231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2" t="s">
        <v>304</v>
      </c>
      <c r="AT249" s="232" t="s">
        <v>206</v>
      </c>
      <c r="AU249" s="232" t="s">
        <v>141</v>
      </c>
      <c r="AY249" s="18" t="s">
        <v>133</v>
      </c>
      <c r="BE249" s="233">
        <f>IF(N249="základní",J249,0)</f>
        <v>0</v>
      </c>
      <c r="BF249" s="233">
        <f>IF(N249="snížená",J249,0)</f>
        <v>0</v>
      </c>
      <c r="BG249" s="233">
        <f>IF(N249="zákl. přenesená",J249,0)</f>
        <v>0</v>
      </c>
      <c r="BH249" s="233">
        <f>IF(N249="sníž. přenesená",J249,0)</f>
        <v>0</v>
      </c>
      <c r="BI249" s="233">
        <f>IF(N249="nulová",J249,0)</f>
        <v>0</v>
      </c>
      <c r="BJ249" s="18" t="s">
        <v>141</v>
      </c>
      <c r="BK249" s="233">
        <f>ROUND(I249*H249,2)</f>
        <v>0</v>
      </c>
      <c r="BL249" s="18" t="s">
        <v>225</v>
      </c>
      <c r="BM249" s="232" t="s">
        <v>345</v>
      </c>
    </row>
    <row r="250" s="2" customFormat="1" ht="24.15" customHeight="1">
      <c r="A250" s="39"/>
      <c r="B250" s="40"/>
      <c r="C250" s="220" t="s">
        <v>346</v>
      </c>
      <c r="D250" s="220" t="s">
        <v>136</v>
      </c>
      <c r="E250" s="221" t="s">
        <v>347</v>
      </c>
      <c r="F250" s="222" t="s">
        <v>348</v>
      </c>
      <c r="G250" s="223" t="s">
        <v>139</v>
      </c>
      <c r="H250" s="224">
        <v>4</v>
      </c>
      <c r="I250" s="225"/>
      <c r="J250" s="226">
        <f>ROUND(I250*H250,2)</f>
        <v>0</v>
      </c>
      <c r="K250" s="227"/>
      <c r="L250" s="45"/>
      <c r="M250" s="228" t="s">
        <v>1</v>
      </c>
      <c r="N250" s="229" t="s">
        <v>43</v>
      </c>
      <c r="O250" s="92"/>
      <c r="P250" s="230">
        <f>O250*H250</f>
        <v>0</v>
      </c>
      <c r="Q250" s="230">
        <v>0</v>
      </c>
      <c r="R250" s="230">
        <f>Q250*H250</f>
        <v>0</v>
      </c>
      <c r="S250" s="230">
        <v>0</v>
      </c>
      <c r="T250" s="23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2" t="s">
        <v>225</v>
      </c>
      <c r="AT250" s="232" t="s">
        <v>136</v>
      </c>
      <c r="AU250" s="232" t="s">
        <v>141</v>
      </c>
      <c r="AY250" s="18" t="s">
        <v>133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8" t="s">
        <v>141</v>
      </c>
      <c r="BK250" s="233">
        <f>ROUND(I250*H250,2)</f>
        <v>0</v>
      </c>
      <c r="BL250" s="18" t="s">
        <v>225</v>
      </c>
      <c r="BM250" s="232" t="s">
        <v>349</v>
      </c>
    </row>
    <row r="251" s="13" customFormat="1">
      <c r="A251" s="13"/>
      <c r="B251" s="234"/>
      <c r="C251" s="235"/>
      <c r="D251" s="236" t="s">
        <v>143</v>
      </c>
      <c r="E251" s="237" t="s">
        <v>1</v>
      </c>
      <c r="F251" s="238" t="s">
        <v>332</v>
      </c>
      <c r="G251" s="235"/>
      <c r="H251" s="237" t="s">
        <v>1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143</v>
      </c>
      <c r="AU251" s="244" t="s">
        <v>141</v>
      </c>
      <c r="AV251" s="13" t="s">
        <v>85</v>
      </c>
      <c r="AW251" s="13" t="s">
        <v>32</v>
      </c>
      <c r="AX251" s="13" t="s">
        <v>77</v>
      </c>
      <c r="AY251" s="244" t="s">
        <v>133</v>
      </c>
    </row>
    <row r="252" s="14" customFormat="1">
      <c r="A252" s="14"/>
      <c r="B252" s="245"/>
      <c r="C252" s="246"/>
      <c r="D252" s="236" t="s">
        <v>143</v>
      </c>
      <c r="E252" s="247" t="s">
        <v>1</v>
      </c>
      <c r="F252" s="248" t="s">
        <v>141</v>
      </c>
      <c r="G252" s="246"/>
      <c r="H252" s="249">
        <v>2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143</v>
      </c>
      <c r="AU252" s="255" t="s">
        <v>141</v>
      </c>
      <c r="AV252" s="14" t="s">
        <v>141</v>
      </c>
      <c r="AW252" s="14" t="s">
        <v>32</v>
      </c>
      <c r="AX252" s="14" t="s">
        <v>77</v>
      </c>
      <c r="AY252" s="255" t="s">
        <v>133</v>
      </c>
    </row>
    <row r="253" s="13" customFormat="1">
      <c r="A253" s="13"/>
      <c r="B253" s="234"/>
      <c r="C253" s="235"/>
      <c r="D253" s="236" t="s">
        <v>143</v>
      </c>
      <c r="E253" s="237" t="s">
        <v>1</v>
      </c>
      <c r="F253" s="238" t="s">
        <v>333</v>
      </c>
      <c r="G253" s="235"/>
      <c r="H253" s="237" t="s">
        <v>1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143</v>
      </c>
      <c r="AU253" s="244" t="s">
        <v>141</v>
      </c>
      <c r="AV253" s="13" t="s">
        <v>85</v>
      </c>
      <c r="AW253" s="13" t="s">
        <v>32</v>
      </c>
      <c r="AX253" s="13" t="s">
        <v>77</v>
      </c>
      <c r="AY253" s="244" t="s">
        <v>133</v>
      </c>
    </row>
    <row r="254" s="14" customFormat="1">
      <c r="A254" s="14"/>
      <c r="B254" s="245"/>
      <c r="C254" s="246"/>
      <c r="D254" s="236" t="s">
        <v>143</v>
      </c>
      <c r="E254" s="247" t="s">
        <v>1</v>
      </c>
      <c r="F254" s="248" t="s">
        <v>141</v>
      </c>
      <c r="G254" s="246"/>
      <c r="H254" s="249">
        <v>2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143</v>
      </c>
      <c r="AU254" s="255" t="s">
        <v>141</v>
      </c>
      <c r="AV254" s="14" t="s">
        <v>141</v>
      </c>
      <c r="AW254" s="14" t="s">
        <v>32</v>
      </c>
      <c r="AX254" s="14" t="s">
        <v>77</v>
      </c>
      <c r="AY254" s="255" t="s">
        <v>133</v>
      </c>
    </row>
    <row r="255" s="15" customFormat="1">
      <c r="A255" s="15"/>
      <c r="B255" s="256"/>
      <c r="C255" s="257"/>
      <c r="D255" s="236" t="s">
        <v>143</v>
      </c>
      <c r="E255" s="258" t="s">
        <v>1</v>
      </c>
      <c r="F255" s="259" t="s">
        <v>147</v>
      </c>
      <c r="G255" s="257"/>
      <c r="H255" s="260">
        <v>4</v>
      </c>
      <c r="I255" s="261"/>
      <c r="J255" s="257"/>
      <c r="K255" s="257"/>
      <c r="L255" s="262"/>
      <c r="M255" s="263"/>
      <c r="N255" s="264"/>
      <c r="O255" s="264"/>
      <c r="P255" s="264"/>
      <c r="Q255" s="264"/>
      <c r="R255" s="264"/>
      <c r="S255" s="264"/>
      <c r="T255" s="26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6" t="s">
        <v>143</v>
      </c>
      <c r="AU255" s="266" t="s">
        <v>141</v>
      </c>
      <c r="AV255" s="15" t="s">
        <v>140</v>
      </c>
      <c r="AW255" s="15" t="s">
        <v>32</v>
      </c>
      <c r="AX255" s="15" t="s">
        <v>85</v>
      </c>
      <c r="AY255" s="266" t="s">
        <v>133</v>
      </c>
    </row>
    <row r="256" s="2" customFormat="1" ht="16.5" customHeight="1">
      <c r="A256" s="39"/>
      <c r="B256" s="40"/>
      <c r="C256" s="267" t="s">
        <v>350</v>
      </c>
      <c r="D256" s="267" t="s">
        <v>206</v>
      </c>
      <c r="E256" s="268" t="s">
        <v>351</v>
      </c>
      <c r="F256" s="269" t="s">
        <v>352</v>
      </c>
      <c r="G256" s="270" t="s">
        <v>139</v>
      </c>
      <c r="H256" s="271">
        <v>4</v>
      </c>
      <c r="I256" s="272"/>
      <c r="J256" s="273">
        <f>ROUND(I256*H256,2)</f>
        <v>0</v>
      </c>
      <c r="K256" s="274"/>
      <c r="L256" s="275"/>
      <c r="M256" s="276" t="s">
        <v>1</v>
      </c>
      <c r="N256" s="277" t="s">
        <v>43</v>
      </c>
      <c r="O256" s="92"/>
      <c r="P256" s="230">
        <f>O256*H256</f>
        <v>0</v>
      </c>
      <c r="Q256" s="230">
        <v>0.00014999999999999999</v>
      </c>
      <c r="R256" s="230">
        <f>Q256*H256</f>
        <v>0.00059999999999999995</v>
      </c>
      <c r="S256" s="230">
        <v>0</v>
      </c>
      <c r="T256" s="231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2" t="s">
        <v>304</v>
      </c>
      <c r="AT256" s="232" t="s">
        <v>206</v>
      </c>
      <c r="AU256" s="232" t="s">
        <v>141</v>
      </c>
      <c r="AY256" s="18" t="s">
        <v>133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8" t="s">
        <v>141</v>
      </c>
      <c r="BK256" s="233">
        <f>ROUND(I256*H256,2)</f>
        <v>0</v>
      </c>
      <c r="BL256" s="18" t="s">
        <v>225</v>
      </c>
      <c r="BM256" s="232" t="s">
        <v>353</v>
      </c>
    </row>
    <row r="257" s="2" customFormat="1" ht="24.15" customHeight="1">
      <c r="A257" s="39"/>
      <c r="B257" s="40"/>
      <c r="C257" s="220" t="s">
        <v>354</v>
      </c>
      <c r="D257" s="220" t="s">
        <v>136</v>
      </c>
      <c r="E257" s="221" t="s">
        <v>355</v>
      </c>
      <c r="F257" s="222" t="s">
        <v>356</v>
      </c>
      <c r="G257" s="223" t="s">
        <v>139</v>
      </c>
      <c r="H257" s="224">
        <v>4</v>
      </c>
      <c r="I257" s="225"/>
      <c r="J257" s="226">
        <f>ROUND(I257*H257,2)</f>
        <v>0</v>
      </c>
      <c r="K257" s="227"/>
      <c r="L257" s="45"/>
      <c r="M257" s="228" t="s">
        <v>1</v>
      </c>
      <c r="N257" s="229" t="s">
        <v>43</v>
      </c>
      <c r="O257" s="92"/>
      <c r="P257" s="230">
        <f>O257*H257</f>
        <v>0</v>
      </c>
      <c r="Q257" s="230">
        <v>0</v>
      </c>
      <c r="R257" s="230">
        <f>Q257*H257</f>
        <v>0</v>
      </c>
      <c r="S257" s="230">
        <v>0.024</v>
      </c>
      <c r="T257" s="231">
        <f>S257*H257</f>
        <v>0.096000000000000002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2" t="s">
        <v>225</v>
      </c>
      <c r="AT257" s="232" t="s">
        <v>136</v>
      </c>
      <c r="AU257" s="232" t="s">
        <v>141</v>
      </c>
      <c r="AY257" s="18" t="s">
        <v>133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8" t="s">
        <v>141</v>
      </c>
      <c r="BK257" s="233">
        <f>ROUND(I257*H257,2)</f>
        <v>0</v>
      </c>
      <c r="BL257" s="18" t="s">
        <v>225</v>
      </c>
      <c r="BM257" s="232" t="s">
        <v>357</v>
      </c>
    </row>
    <row r="258" s="13" customFormat="1">
      <c r="A258" s="13"/>
      <c r="B258" s="234"/>
      <c r="C258" s="235"/>
      <c r="D258" s="236" t="s">
        <v>143</v>
      </c>
      <c r="E258" s="237" t="s">
        <v>1</v>
      </c>
      <c r="F258" s="238" t="s">
        <v>332</v>
      </c>
      <c r="G258" s="235"/>
      <c r="H258" s="237" t="s">
        <v>1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143</v>
      </c>
      <c r="AU258" s="244" t="s">
        <v>141</v>
      </c>
      <c r="AV258" s="13" t="s">
        <v>85</v>
      </c>
      <c r="AW258" s="13" t="s">
        <v>32</v>
      </c>
      <c r="AX258" s="13" t="s">
        <v>77</v>
      </c>
      <c r="AY258" s="244" t="s">
        <v>133</v>
      </c>
    </row>
    <row r="259" s="14" customFormat="1">
      <c r="A259" s="14"/>
      <c r="B259" s="245"/>
      <c r="C259" s="246"/>
      <c r="D259" s="236" t="s">
        <v>143</v>
      </c>
      <c r="E259" s="247" t="s">
        <v>1</v>
      </c>
      <c r="F259" s="248" t="s">
        <v>141</v>
      </c>
      <c r="G259" s="246"/>
      <c r="H259" s="249">
        <v>2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143</v>
      </c>
      <c r="AU259" s="255" t="s">
        <v>141</v>
      </c>
      <c r="AV259" s="14" t="s">
        <v>141</v>
      </c>
      <c r="AW259" s="14" t="s">
        <v>32</v>
      </c>
      <c r="AX259" s="14" t="s">
        <v>77</v>
      </c>
      <c r="AY259" s="255" t="s">
        <v>133</v>
      </c>
    </row>
    <row r="260" s="13" customFormat="1">
      <c r="A260" s="13"/>
      <c r="B260" s="234"/>
      <c r="C260" s="235"/>
      <c r="D260" s="236" t="s">
        <v>143</v>
      </c>
      <c r="E260" s="237" t="s">
        <v>1</v>
      </c>
      <c r="F260" s="238" t="s">
        <v>333</v>
      </c>
      <c r="G260" s="235"/>
      <c r="H260" s="237" t="s">
        <v>1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143</v>
      </c>
      <c r="AU260" s="244" t="s">
        <v>141</v>
      </c>
      <c r="AV260" s="13" t="s">
        <v>85</v>
      </c>
      <c r="AW260" s="13" t="s">
        <v>32</v>
      </c>
      <c r="AX260" s="13" t="s">
        <v>77</v>
      </c>
      <c r="AY260" s="244" t="s">
        <v>133</v>
      </c>
    </row>
    <row r="261" s="14" customFormat="1">
      <c r="A261" s="14"/>
      <c r="B261" s="245"/>
      <c r="C261" s="246"/>
      <c r="D261" s="236" t="s">
        <v>143</v>
      </c>
      <c r="E261" s="247" t="s">
        <v>1</v>
      </c>
      <c r="F261" s="248" t="s">
        <v>141</v>
      </c>
      <c r="G261" s="246"/>
      <c r="H261" s="249">
        <v>2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143</v>
      </c>
      <c r="AU261" s="255" t="s">
        <v>141</v>
      </c>
      <c r="AV261" s="14" t="s">
        <v>141</v>
      </c>
      <c r="AW261" s="14" t="s">
        <v>32</v>
      </c>
      <c r="AX261" s="14" t="s">
        <v>77</v>
      </c>
      <c r="AY261" s="255" t="s">
        <v>133</v>
      </c>
    </row>
    <row r="262" s="15" customFormat="1">
      <c r="A262" s="15"/>
      <c r="B262" s="256"/>
      <c r="C262" s="257"/>
      <c r="D262" s="236" t="s">
        <v>143</v>
      </c>
      <c r="E262" s="258" t="s">
        <v>1</v>
      </c>
      <c r="F262" s="259" t="s">
        <v>147</v>
      </c>
      <c r="G262" s="257"/>
      <c r="H262" s="260">
        <v>4</v>
      </c>
      <c r="I262" s="261"/>
      <c r="J262" s="257"/>
      <c r="K262" s="257"/>
      <c r="L262" s="262"/>
      <c r="M262" s="263"/>
      <c r="N262" s="264"/>
      <c r="O262" s="264"/>
      <c r="P262" s="264"/>
      <c r="Q262" s="264"/>
      <c r="R262" s="264"/>
      <c r="S262" s="264"/>
      <c r="T262" s="26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6" t="s">
        <v>143</v>
      </c>
      <c r="AU262" s="266" t="s">
        <v>141</v>
      </c>
      <c r="AV262" s="15" t="s">
        <v>140</v>
      </c>
      <c r="AW262" s="15" t="s">
        <v>32</v>
      </c>
      <c r="AX262" s="15" t="s">
        <v>85</v>
      </c>
      <c r="AY262" s="266" t="s">
        <v>133</v>
      </c>
    </row>
    <row r="263" s="2" customFormat="1" ht="33" customHeight="1">
      <c r="A263" s="39"/>
      <c r="B263" s="40"/>
      <c r="C263" s="220" t="s">
        <v>358</v>
      </c>
      <c r="D263" s="220" t="s">
        <v>136</v>
      </c>
      <c r="E263" s="221" t="s">
        <v>359</v>
      </c>
      <c r="F263" s="222" t="s">
        <v>360</v>
      </c>
      <c r="G263" s="223" t="s">
        <v>150</v>
      </c>
      <c r="H263" s="224">
        <v>0.186</v>
      </c>
      <c r="I263" s="225"/>
      <c r="J263" s="226">
        <f>ROUND(I263*H263,2)</f>
        <v>0</v>
      </c>
      <c r="K263" s="227"/>
      <c r="L263" s="45"/>
      <c r="M263" s="228" t="s">
        <v>1</v>
      </c>
      <c r="N263" s="229" t="s">
        <v>43</v>
      </c>
      <c r="O263" s="92"/>
      <c r="P263" s="230">
        <f>O263*H263</f>
        <v>0</v>
      </c>
      <c r="Q263" s="230">
        <v>0</v>
      </c>
      <c r="R263" s="230">
        <f>Q263*H263</f>
        <v>0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225</v>
      </c>
      <c r="AT263" s="232" t="s">
        <v>136</v>
      </c>
      <c r="AU263" s="232" t="s">
        <v>141</v>
      </c>
      <c r="AY263" s="18" t="s">
        <v>133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8" t="s">
        <v>141</v>
      </c>
      <c r="BK263" s="233">
        <f>ROUND(I263*H263,2)</f>
        <v>0</v>
      </c>
      <c r="BL263" s="18" t="s">
        <v>225</v>
      </c>
      <c r="BM263" s="232" t="s">
        <v>361</v>
      </c>
    </row>
    <row r="264" s="12" customFormat="1" ht="22.8" customHeight="1">
      <c r="A264" s="12"/>
      <c r="B264" s="204"/>
      <c r="C264" s="205"/>
      <c r="D264" s="206" t="s">
        <v>76</v>
      </c>
      <c r="E264" s="218" t="s">
        <v>362</v>
      </c>
      <c r="F264" s="218" t="s">
        <v>363</v>
      </c>
      <c r="G264" s="205"/>
      <c r="H264" s="205"/>
      <c r="I264" s="208"/>
      <c r="J264" s="219">
        <f>BK264</f>
        <v>0</v>
      </c>
      <c r="K264" s="205"/>
      <c r="L264" s="210"/>
      <c r="M264" s="211"/>
      <c r="N264" s="212"/>
      <c r="O264" s="212"/>
      <c r="P264" s="213">
        <f>SUM(P265:P303)</f>
        <v>0</v>
      </c>
      <c r="Q264" s="212"/>
      <c r="R264" s="213">
        <f>SUM(R265:R303)</f>
        <v>0.13783362000000002</v>
      </c>
      <c r="S264" s="212"/>
      <c r="T264" s="214">
        <f>SUM(T265:T303)</f>
        <v>0.11004000000000001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5" t="s">
        <v>141</v>
      </c>
      <c r="AT264" s="216" t="s">
        <v>76</v>
      </c>
      <c r="AU264" s="216" t="s">
        <v>85</v>
      </c>
      <c r="AY264" s="215" t="s">
        <v>133</v>
      </c>
      <c r="BK264" s="217">
        <f>SUM(BK265:BK303)</f>
        <v>0</v>
      </c>
    </row>
    <row r="265" s="2" customFormat="1" ht="24.15" customHeight="1">
      <c r="A265" s="39"/>
      <c r="B265" s="40"/>
      <c r="C265" s="220" t="s">
        <v>364</v>
      </c>
      <c r="D265" s="220" t="s">
        <v>136</v>
      </c>
      <c r="E265" s="221" t="s">
        <v>365</v>
      </c>
      <c r="F265" s="222" t="s">
        <v>366</v>
      </c>
      <c r="G265" s="223" t="s">
        <v>156</v>
      </c>
      <c r="H265" s="224">
        <v>40.020000000000003</v>
      </c>
      <c r="I265" s="225"/>
      <c r="J265" s="226">
        <f>ROUND(I265*H265,2)</f>
        <v>0</v>
      </c>
      <c r="K265" s="227"/>
      <c r="L265" s="45"/>
      <c r="M265" s="228" t="s">
        <v>1</v>
      </c>
      <c r="N265" s="229" t="s">
        <v>43</v>
      </c>
      <c r="O265" s="92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2" t="s">
        <v>225</v>
      </c>
      <c r="AT265" s="232" t="s">
        <v>136</v>
      </c>
      <c r="AU265" s="232" t="s">
        <v>141</v>
      </c>
      <c r="AY265" s="18" t="s">
        <v>133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8" t="s">
        <v>141</v>
      </c>
      <c r="BK265" s="233">
        <f>ROUND(I265*H265,2)</f>
        <v>0</v>
      </c>
      <c r="BL265" s="18" t="s">
        <v>225</v>
      </c>
      <c r="BM265" s="232" t="s">
        <v>367</v>
      </c>
    </row>
    <row r="266" s="13" customFormat="1">
      <c r="A266" s="13"/>
      <c r="B266" s="234"/>
      <c r="C266" s="235"/>
      <c r="D266" s="236" t="s">
        <v>143</v>
      </c>
      <c r="E266" s="237" t="s">
        <v>1</v>
      </c>
      <c r="F266" s="238" t="s">
        <v>144</v>
      </c>
      <c r="G266" s="235"/>
      <c r="H266" s="237" t="s">
        <v>1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143</v>
      </c>
      <c r="AU266" s="244" t="s">
        <v>141</v>
      </c>
      <c r="AV266" s="13" t="s">
        <v>85</v>
      </c>
      <c r="AW266" s="13" t="s">
        <v>32</v>
      </c>
      <c r="AX266" s="13" t="s">
        <v>77</v>
      </c>
      <c r="AY266" s="244" t="s">
        <v>133</v>
      </c>
    </row>
    <row r="267" s="14" customFormat="1">
      <c r="A267" s="14"/>
      <c r="B267" s="245"/>
      <c r="C267" s="246"/>
      <c r="D267" s="236" t="s">
        <v>143</v>
      </c>
      <c r="E267" s="247" t="s">
        <v>1</v>
      </c>
      <c r="F267" s="248" t="s">
        <v>368</v>
      </c>
      <c r="G267" s="246"/>
      <c r="H267" s="249">
        <v>13.34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143</v>
      </c>
      <c r="AU267" s="255" t="s">
        <v>141</v>
      </c>
      <c r="AV267" s="14" t="s">
        <v>141</v>
      </c>
      <c r="AW267" s="14" t="s">
        <v>32</v>
      </c>
      <c r="AX267" s="14" t="s">
        <v>77</v>
      </c>
      <c r="AY267" s="255" t="s">
        <v>133</v>
      </c>
    </row>
    <row r="268" s="13" customFormat="1">
      <c r="A268" s="13"/>
      <c r="B268" s="234"/>
      <c r="C268" s="235"/>
      <c r="D268" s="236" t="s">
        <v>143</v>
      </c>
      <c r="E268" s="237" t="s">
        <v>1</v>
      </c>
      <c r="F268" s="238" t="s">
        <v>145</v>
      </c>
      <c r="G268" s="235"/>
      <c r="H268" s="237" t="s">
        <v>1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143</v>
      </c>
      <c r="AU268" s="244" t="s">
        <v>141</v>
      </c>
      <c r="AV268" s="13" t="s">
        <v>85</v>
      </c>
      <c r="AW268" s="13" t="s">
        <v>32</v>
      </c>
      <c r="AX268" s="13" t="s">
        <v>77</v>
      </c>
      <c r="AY268" s="244" t="s">
        <v>133</v>
      </c>
    </row>
    <row r="269" s="14" customFormat="1">
      <c r="A269" s="14"/>
      <c r="B269" s="245"/>
      <c r="C269" s="246"/>
      <c r="D269" s="236" t="s">
        <v>143</v>
      </c>
      <c r="E269" s="247" t="s">
        <v>1</v>
      </c>
      <c r="F269" s="248" t="s">
        <v>368</v>
      </c>
      <c r="G269" s="246"/>
      <c r="H269" s="249">
        <v>13.34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143</v>
      </c>
      <c r="AU269" s="255" t="s">
        <v>141</v>
      </c>
      <c r="AV269" s="14" t="s">
        <v>141</v>
      </c>
      <c r="AW269" s="14" t="s">
        <v>32</v>
      </c>
      <c r="AX269" s="14" t="s">
        <v>77</v>
      </c>
      <c r="AY269" s="255" t="s">
        <v>133</v>
      </c>
    </row>
    <row r="270" s="13" customFormat="1">
      <c r="A270" s="13"/>
      <c r="B270" s="234"/>
      <c r="C270" s="235"/>
      <c r="D270" s="236" t="s">
        <v>143</v>
      </c>
      <c r="E270" s="237" t="s">
        <v>1</v>
      </c>
      <c r="F270" s="238" t="s">
        <v>146</v>
      </c>
      <c r="G270" s="235"/>
      <c r="H270" s="237" t="s">
        <v>1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143</v>
      </c>
      <c r="AU270" s="244" t="s">
        <v>141</v>
      </c>
      <c r="AV270" s="13" t="s">
        <v>85</v>
      </c>
      <c r="AW270" s="13" t="s">
        <v>32</v>
      </c>
      <c r="AX270" s="13" t="s">
        <v>77</v>
      </c>
      <c r="AY270" s="244" t="s">
        <v>133</v>
      </c>
    </row>
    <row r="271" s="14" customFormat="1">
      <c r="A271" s="14"/>
      <c r="B271" s="245"/>
      <c r="C271" s="246"/>
      <c r="D271" s="236" t="s">
        <v>143</v>
      </c>
      <c r="E271" s="247" t="s">
        <v>1</v>
      </c>
      <c r="F271" s="248" t="s">
        <v>368</v>
      </c>
      <c r="G271" s="246"/>
      <c r="H271" s="249">
        <v>13.34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143</v>
      </c>
      <c r="AU271" s="255" t="s">
        <v>141</v>
      </c>
      <c r="AV271" s="14" t="s">
        <v>141</v>
      </c>
      <c r="AW271" s="14" t="s">
        <v>32</v>
      </c>
      <c r="AX271" s="14" t="s">
        <v>77</v>
      </c>
      <c r="AY271" s="255" t="s">
        <v>133</v>
      </c>
    </row>
    <row r="272" s="15" customFormat="1">
      <c r="A272" s="15"/>
      <c r="B272" s="256"/>
      <c r="C272" s="257"/>
      <c r="D272" s="236" t="s">
        <v>143</v>
      </c>
      <c r="E272" s="258" t="s">
        <v>1</v>
      </c>
      <c r="F272" s="259" t="s">
        <v>147</v>
      </c>
      <c r="G272" s="257"/>
      <c r="H272" s="260">
        <v>40.020000000000003</v>
      </c>
      <c r="I272" s="261"/>
      <c r="J272" s="257"/>
      <c r="K272" s="257"/>
      <c r="L272" s="262"/>
      <c r="M272" s="263"/>
      <c r="N272" s="264"/>
      <c r="O272" s="264"/>
      <c r="P272" s="264"/>
      <c r="Q272" s="264"/>
      <c r="R272" s="264"/>
      <c r="S272" s="264"/>
      <c r="T272" s="26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6" t="s">
        <v>143</v>
      </c>
      <c r="AU272" s="266" t="s">
        <v>141</v>
      </c>
      <c r="AV272" s="15" t="s">
        <v>140</v>
      </c>
      <c r="AW272" s="15" t="s">
        <v>32</v>
      </c>
      <c r="AX272" s="15" t="s">
        <v>85</v>
      </c>
      <c r="AY272" s="266" t="s">
        <v>133</v>
      </c>
    </row>
    <row r="273" s="2" customFormat="1" ht="16.5" customHeight="1">
      <c r="A273" s="39"/>
      <c r="B273" s="40"/>
      <c r="C273" s="220" t="s">
        <v>369</v>
      </c>
      <c r="D273" s="220" t="s">
        <v>136</v>
      </c>
      <c r="E273" s="221" t="s">
        <v>370</v>
      </c>
      <c r="F273" s="222" t="s">
        <v>371</v>
      </c>
      <c r="G273" s="223" t="s">
        <v>156</v>
      </c>
      <c r="H273" s="224">
        <v>40.020000000000003</v>
      </c>
      <c r="I273" s="225"/>
      <c r="J273" s="226">
        <f>ROUND(I273*H273,2)</f>
        <v>0</v>
      </c>
      <c r="K273" s="227"/>
      <c r="L273" s="45"/>
      <c r="M273" s="228" t="s">
        <v>1</v>
      </c>
      <c r="N273" s="229" t="s">
        <v>43</v>
      </c>
      <c r="O273" s="92"/>
      <c r="P273" s="230">
        <f>O273*H273</f>
        <v>0</v>
      </c>
      <c r="Q273" s="230">
        <v>0</v>
      </c>
      <c r="R273" s="230">
        <f>Q273*H273</f>
        <v>0</v>
      </c>
      <c r="S273" s="230">
        <v>0</v>
      </c>
      <c r="T273" s="231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2" t="s">
        <v>225</v>
      </c>
      <c r="AT273" s="232" t="s">
        <v>136</v>
      </c>
      <c r="AU273" s="232" t="s">
        <v>141</v>
      </c>
      <c r="AY273" s="18" t="s">
        <v>133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18" t="s">
        <v>141</v>
      </c>
      <c r="BK273" s="233">
        <f>ROUND(I273*H273,2)</f>
        <v>0</v>
      </c>
      <c r="BL273" s="18" t="s">
        <v>225</v>
      </c>
      <c r="BM273" s="232" t="s">
        <v>372</v>
      </c>
    </row>
    <row r="274" s="2" customFormat="1" ht="24.15" customHeight="1">
      <c r="A274" s="39"/>
      <c r="B274" s="40"/>
      <c r="C274" s="220" t="s">
        <v>373</v>
      </c>
      <c r="D274" s="220" t="s">
        <v>136</v>
      </c>
      <c r="E274" s="221" t="s">
        <v>374</v>
      </c>
      <c r="F274" s="222" t="s">
        <v>375</v>
      </c>
      <c r="G274" s="223" t="s">
        <v>156</v>
      </c>
      <c r="H274" s="224">
        <v>40.020000000000003</v>
      </c>
      <c r="I274" s="225"/>
      <c r="J274" s="226">
        <f>ROUND(I274*H274,2)</f>
        <v>0</v>
      </c>
      <c r="K274" s="227"/>
      <c r="L274" s="45"/>
      <c r="M274" s="228" t="s">
        <v>1</v>
      </c>
      <c r="N274" s="229" t="s">
        <v>43</v>
      </c>
      <c r="O274" s="92"/>
      <c r="P274" s="230">
        <f>O274*H274</f>
        <v>0</v>
      </c>
      <c r="Q274" s="230">
        <v>3.0000000000000001E-05</v>
      </c>
      <c r="R274" s="230">
        <f>Q274*H274</f>
        <v>0.0012006</v>
      </c>
      <c r="S274" s="230">
        <v>0</v>
      </c>
      <c r="T274" s="23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2" t="s">
        <v>225</v>
      </c>
      <c r="AT274" s="232" t="s">
        <v>136</v>
      </c>
      <c r="AU274" s="232" t="s">
        <v>141</v>
      </c>
      <c r="AY274" s="18" t="s">
        <v>133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8" t="s">
        <v>141</v>
      </c>
      <c r="BK274" s="233">
        <f>ROUND(I274*H274,2)</f>
        <v>0</v>
      </c>
      <c r="BL274" s="18" t="s">
        <v>225</v>
      </c>
      <c r="BM274" s="232" t="s">
        <v>376</v>
      </c>
    </row>
    <row r="275" s="2" customFormat="1" ht="24.15" customHeight="1">
      <c r="A275" s="39"/>
      <c r="B275" s="40"/>
      <c r="C275" s="220" t="s">
        <v>377</v>
      </c>
      <c r="D275" s="220" t="s">
        <v>136</v>
      </c>
      <c r="E275" s="221" t="s">
        <v>378</v>
      </c>
      <c r="F275" s="222" t="s">
        <v>379</v>
      </c>
      <c r="G275" s="223" t="s">
        <v>156</v>
      </c>
      <c r="H275" s="224">
        <v>40.020000000000003</v>
      </c>
      <c r="I275" s="225"/>
      <c r="J275" s="226">
        <f>ROUND(I275*H275,2)</f>
        <v>0</v>
      </c>
      <c r="K275" s="227"/>
      <c r="L275" s="45"/>
      <c r="M275" s="228" t="s">
        <v>1</v>
      </c>
      <c r="N275" s="229" t="s">
        <v>43</v>
      </c>
      <c r="O275" s="92"/>
      <c r="P275" s="230">
        <f>O275*H275</f>
        <v>0</v>
      </c>
      <c r="Q275" s="230">
        <v>0</v>
      </c>
      <c r="R275" s="230">
        <f>Q275*H275</f>
        <v>0</v>
      </c>
      <c r="S275" s="230">
        <v>0.0025000000000000001</v>
      </c>
      <c r="T275" s="231">
        <f>S275*H275</f>
        <v>0.10005000000000001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2" t="s">
        <v>225</v>
      </c>
      <c r="AT275" s="232" t="s">
        <v>136</v>
      </c>
      <c r="AU275" s="232" t="s">
        <v>141</v>
      </c>
      <c r="AY275" s="18" t="s">
        <v>133</v>
      </c>
      <c r="BE275" s="233">
        <f>IF(N275="základní",J275,0)</f>
        <v>0</v>
      </c>
      <c r="BF275" s="233">
        <f>IF(N275="snížená",J275,0)</f>
        <v>0</v>
      </c>
      <c r="BG275" s="233">
        <f>IF(N275="zákl. přenesená",J275,0)</f>
        <v>0</v>
      </c>
      <c r="BH275" s="233">
        <f>IF(N275="sníž. přenesená",J275,0)</f>
        <v>0</v>
      </c>
      <c r="BI275" s="233">
        <f>IF(N275="nulová",J275,0)</f>
        <v>0</v>
      </c>
      <c r="BJ275" s="18" t="s">
        <v>141</v>
      </c>
      <c r="BK275" s="233">
        <f>ROUND(I275*H275,2)</f>
        <v>0</v>
      </c>
      <c r="BL275" s="18" t="s">
        <v>225</v>
      </c>
      <c r="BM275" s="232" t="s">
        <v>380</v>
      </c>
    </row>
    <row r="276" s="13" customFormat="1">
      <c r="A276" s="13"/>
      <c r="B276" s="234"/>
      <c r="C276" s="235"/>
      <c r="D276" s="236" t="s">
        <v>143</v>
      </c>
      <c r="E276" s="237" t="s">
        <v>1</v>
      </c>
      <c r="F276" s="238" t="s">
        <v>144</v>
      </c>
      <c r="G276" s="235"/>
      <c r="H276" s="237" t="s">
        <v>1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143</v>
      </c>
      <c r="AU276" s="244" t="s">
        <v>141</v>
      </c>
      <c r="AV276" s="13" t="s">
        <v>85</v>
      </c>
      <c r="AW276" s="13" t="s">
        <v>32</v>
      </c>
      <c r="AX276" s="13" t="s">
        <v>77</v>
      </c>
      <c r="AY276" s="244" t="s">
        <v>133</v>
      </c>
    </row>
    <row r="277" s="14" customFormat="1">
      <c r="A277" s="14"/>
      <c r="B277" s="245"/>
      <c r="C277" s="246"/>
      <c r="D277" s="236" t="s">
        <v>143</v>
      </c>
      <c r="E277" s="247" t="s">
        <v>1</v>
      </c>
      <c r="F277" s="248" t="s">
        <v>368</v>
      </c>
      <c r="G277" s="246"/>
      <c r="H277" s="249">
        <v>13.34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143</v>
      </c>
      <c r="AU277" s="255" t="s">
        <v>141</v>
      </c>
      <c r="AV277" s="14" t="s">
        <v>141</v>
      </c>
      <c r="AW277" s="14" t="s">
        <v>32</v>
      </c>
      <c r="AX277" s="14" t="s">
        <v>77</v>
      </c>
      <c r="AY277" s="255" t="s">
        <v>133</v>
      </c>
    </row>
    <row r="278" s="13" customFormat="1">
      <c r="A278" s="13"/>
      <c r="B278" s="234"/>
      <c r="C278" s="235"/>
      <c r="D278" s="236" t="s">
        <v>143</v>
      </c>
      <c r="E278" s="237" t="s">
        <v>1</v>
      </c>
      <c r="F278" s="238" t="s">
        <v>145</v>
      </c>
      <c r="G278" s="235"/>
      <c r="H278" s="237" t="s">
        <v>1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143</v>
      </c>
      <c r="AU278" s="244" t="s">
        <v>141</v>
      </c>
      <c r="AV278" s="13" t="s">
        <v>85</v>
      </c>
      <c r="AW278" s="13" t="s">
        <v>32</v>
      </c>
      <c r="AX278" s="13" t="s">
        <v>77</v>
      </c>
      <c r="AY278" s="244" t="s">
        <v>133</v>
      </c>
    </row>
    <row r="279" s="14" customFormat="1">
      <c r="A279" s="14"/>
      <c r="B279" s="245"/>
      <c r="C279" s="246"/>
      <c r="D279" s="236" t="s">
        <v>143</v>
      </c>
      <c r="E279" s="247" t="s">
        <v>1</v>
      </c>
      <c r="F279" s="248" t="s">
        <v>368</v>
      </c>
      <c r="G279" s="246"/>
      <c r="H279" s="249">
        <v>13.34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143</v>
      </c>
      <c r="AU279" s="255" t="s">
        <v>141</v>
      </c>
      <c r="AV279" s="14" t="s">
        <v>141</v>
      </c>
      <c r="AW279" s="14" t="s">
        <v>32</v>
      </c>
      <c r="AX279" s="14" t="s">
        <v>77</v>
      </c>
      <c r="AY279" s="255" t="s">
        <v>133</v>
      </c>
    </row>
    <row r="280" s="13" customFormat="1">
      <c r="A280" s="13"/>
      <c r="B280" s="234"/>
      <c r="C280" s="235"/>
      <c r="D280" s="236" t="s">
        <v>143</v>
      </c>
      <c r="E280" s="237" t="s">
        <v>1</v>
      </c>
      <c r="F280" s="238" t="s">
        <v>146</v>
      </c>
      <c r="G280" s="235"/>
      <c r="H280" s="237" t="s">
        <v>1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143</v>
      </c>
      <c r="AU280" s="244" t="s">
        <v>141</v>
      </c>
      <c r="AV280" s="13" t="s">
        <v>85</v>
      </c>
      <c r="AW280" s="13" t="s">
        <v>32</v>
      </c>
      <c r="AX280" s="13" t="s">
        <v>77</v>
      </c>
      <c r="AY280" s="244" t="s">
        <v>133</v>
      </c>
    </row>
    <row r="281" s="14" customFormat="1">
      <c r="A281" s="14"/>
      <c r="B281" s="245"/>
      <c r="C281" s="246"/>
      <c r="D281" s="236" t="s">
        <v>143</v>
      </c>
      <c r="E281" s="247" t="s">
        <v>1</v>
      </c>
      <c r="F281" s="248" t="s">
        <v>368</v>
      </c>
      <c r="G281" s="246"/>
      <c r="H281" s="249">
        <v>13.34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143</v>
      </c>
      <c r="AU281" s="255" t="s">
        <v>141</v>
      </c>
      <c r="AV281" s="14" t="s">
        <v>141</v>
      </c>
      <c r="AW281" s="14" t="s">
        <v>32</v>
      </c>
      <c r="AX281" s="14" t="s">
        <v>77</v>
      </c>
      <c r="AY281" s="255" t="s">
        <v>133</v>
      </c>
    </row>
    <row r="282" s="15" customFormat="1">
      <c r="A282" s="15"/>
      <c r="B282" s="256"/>
      <c r="C282" s="257"/>
      <c r="D282" s="236" t="s">
        <v>143</v>
      </c>
      <c r="E282" s="258" t="s">
        <v>1</v>
      </c>
      <c r="F282" s="259" t="s">
        <v>147</v>
      </c>
      <c r="G282" s="257"/>
      <c r="H282" s="260">
        <v>40.020000000000003</v>
      </c>
      <c r="I282" s="261"/>
      <c r="J282" s="257"/>
      <c r="K282" s="257"/>
      <c r="L282" s="262"/>
      <c r="M282" s="263"/>
      <c r="N282" s="264"/>
      <c r="O282" s="264"/>
      <c r="P282" s="264"/>
      <c r="Q282" s="264"/>
      <c r="R282" s="264"/>
      <c r="S282" s="264"/>
      <c r="T282" s="26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6" t="s">
        <v>143</v>
      </c>
      <c r="AU282" s="266" t="s">
        <v>141</v>
      </c>
      <c r="AV282" s="15" t="s">
        <v>140</v>
      </c>
      <c r="AW282" s="15" t="s">
        <v>32</v>
      </c>
      <c r="AX282" s="15" t="s">
        <v>85</v>
      </c>
      <c r="AY282" s="266" t="s">
        <v>133</v>
      </c>
    </row>
    <row r="283" s="2" customFormat="1" ht="16.5" customHeight="1">
      <c r="A283" s="39"/>
      <c r="B283" s="40"/>
      <c r="C283" s="220" t="s">
        <v>381</v>
      </c>
      <c r="D283" s="220" t="s">
        <v>136</v>
      </c>
      <c r="E283" s="221" t="s">
        <v>382</v>
      </c>
      <c r="F283" s="222" t="s">
        <v>383</v>
      </c>
      <c r="G283" s="223" t="s">
        <v>156</v>
      </c>
      <c r="H283" s="224">
        <v>40.020000000000003</v>
      </c>
      <c r="I283" s="225"/>
      <c r="J283" s="226">
        <f>ROUND(I283*H283,2)</f>
        <v>0</v>
      </c>
      <c r="K283" s="227"/>
      <c r="L283" s="45"/>
      <c r="M283" s="228" t="s">
        <v>1</v>
      </c>
      <c r="N283" s="229" t="s">
        <v>43</v>
      </c>
      <c r="O283" s="92"/>
      <c r="P283" s="230">
        <f>O283*H283</f>
        <v>0</v>
      </c>
      <c r="Q283" s="230">
        <v>0.00029999999999999997</v>
      </c>
      <c r="R283" s="230">
        <f>Q283*H283</f>
        <v>0.012005999999999999</v>
      </c>
      <c r="S283" s="230">
        <v>0</v>
      </c>
      <c r="T283" s="231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2" t="s">
        <v>225</v>
      </c>
      <c r="AT283" s="232" t="s">
        <v>136</v>
      </c>
      <c r="AU283" s="232" t="s">
        <v>141</v>
      </c>
      <c r="AY283" s="18" t="s">
        <v>133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8" t="s">
        <v>141</v>
      </c>
      <c r="BK283" s="233">
        <f>ROUND(I283*H283,2)</f>
        <v>0</v>
      </c>
      <c r="BL283" s="18" t="s">
        <v>225</v>
      </c>
      <c r="BM283" s="232" t="s">
        <v>384</v>
      </c>
    </row>
    <row r="284" s="2" customFormat="1" ht="37.8" customHeight="1">
      <c r="A284" s="39"/>
      <c r="B284" s="40"/>
      <c r="C284" s="267" t="s">
        <v>385</v>
      </c>
      <c r="D284" s="267" t="s">
        <v>206</v>
      </c>
      <c r="E284" s="268" t="s">
        <v>386</v>
      </c>
      <c r="F284" s="269" t="s">
        <v>387</v>
      </c>
      <c r="G284" s="270" t="s">
        <v>156</v>
      </c>
      <c r="H284" s="271">
        <v>44.021999999999998</v>
      </c>
      <c r="I284" s="272"/>
      <c r="J284" s="273">
        <f>ROUND(I284*H284,2)</f>
        <v>0</v>
      </c>
      <c r="K284" s="274"/>
      <c r="L284" s="275"/>
      <c r="M284" s="276" t="s">
        <v>1</v>
      </c>
      <c r="N284" s="277" t="s">
        <v>43</v>
      </c>
      <c r="O284" s="92"/>
      <c r="P284" s="230">
        <f>O284*H284</f>
        <v>0</v>
      </c>
      <c r="Q284" s="230">
        <v>0.0025999999999999999</v>
      </c>
      <c r="R284" s="230">
        <f>Q284*H284</f>
        <v>0.1144572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304</v>
      </c>
      <c r="AT284" s="232" t="s">
        <v>206</v>
      </c>
      <c r="AU284" s="232" t="s">
        <v>141</v>
      </c>
      <c r="AY284" s="18" t="s">
        <v>133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141</v>
      </c>
      <c r="BK284" s="233">
        <f>ROUND(I284*H284,2)</f>
        <v>0</v>
      </c>
      <c r="BL284" s="18" t="s">
        <v>225</v>
      </c>
      <c r="BM284" s="232" t="s">
        <v>388</v>
      </c>
    </row>
    <row r="285" s="14" customFormat="1">
      <c r="A285" s="14"/>
      <c r="B285" s="245"/>
      <c r="C285" s="246"/>
      <c r="D285" s="236" t="s">
        <v>143</v>
      </c>
      <c r="E285" s="246"/>
      <c r="F285" s="248" t="s">
        <v>389</v>
      </c>
      <c r="G285" s="246"/>
      <c r="H285" s="249">
        <v>44.021999999999998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143</v>
      </c>
      <c r="AU285" s="255" t="s">
        <v>141</v>
      </c>
      <c r="AV285" s="14" t="s">
        <v>141</v>
      </c>
      <c r="AW285" s="14" t="s">
        <v>4</v>
      </c>
      <c r="AX285" s="14" t="s">
        <v>85</v>
      </c>
      <c r="AY285" s="255" t="s">
        <v>133</v>
      </c>
    </row>
    <row r="286" s="2" customFormat="1" ht="21.75" customHeight="1">
      <c r="A286" s="39"/>
      <c r="B286" s="40"/>
      <c r="C286" s="220" t="s">
        <v>390</v>
      </c>
      <c r="D286" s="220" t="s">
        <v>136</v>
      </c>
      <c r="E286" s="221" t="s">
        <v>391</v>
      </c>
      <c r="F286" s="222" t="s">
        <v>392</v>
      </c>
      <c r="G286" s="223" t="s">
        <v>163</v>
      </c>
      <c r="H286" s="224">
        <v>33.299999999999997</v>
      </c>
      <c r="I286" s="225"/>
      <c r="J286" s="226">
        <f>ROUND(I286*H286,2)</f>
        <v>0</v>
      </c>
      <c r="K286" s="227"/>
      <c r="L286" s="45"/>
      <c r="M286" s="228" t="s">
        <v>1</v>
      </c>
      <c r="N286" s="229" t="s">
        <v>43</v>
      </c>
      <c r="O286" s="92"/>
      <c r="P286" s="230">
        <f>O286*H286</f>
        <v>0</v>
      </c>
      <c r="Q286" s="230">
        <v>0</v>
      </c>
      <c r="R286" s="230">
        <f>Q286*H286</f>
        <v>0</v>
      </c>
      <c r="S286" s="230">
        <v>0.00029999999999999997</v>
      </c>
      <c r="T286" s="231">
        <f>S286*H286</f>
        <v>0.0099899999999999989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2" t="s">
        <v>225</v>
      </c>
      <c r="AT286" s="232" t="s">
        <v>136</v>
      </c>
      <c r="AU286" s="232" t="s">
        <v>141</v>
      </c>
      <c r="AY286" s="18" t="s">
        <v>133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8" t="s">
        <v>141</v>
      </c>
      <c r="BK286" s="233">
        <f>ROUND(I286*H286,2)</f>
        <v>0</v>
      </c>
      <c r="BL286" s="18" t="s">
        <v>225</v>
      </c>
      <c r="BM286" s="232" t="s">
        <v>393</v>
      </c>
    </row>
    <row r="287" s="14" customFormat="1">
      <c r="A287" s="14"/>
      <c r="B287" s="245"/>
      <c r="C287" s="246"/>
      <c r="D287" s="236" t="s">
        <v>143</v>
      </c>
      <c r="E287" s="247" t="s">
        <v>1</v>
      </c>
      <c r="F287" s="248" t="s">
        <v>394</v>
      </c>
      <c r="G287" s="246"/>
      <c r="H287" s="249">
        <v>33.299999999999997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143</v>
      </c>
      <c r="AU287" s="255" t="s">
        <v>141</v>
      </c>
      <c r="AV287" s="14" t="s">
        <v>141</v>
      </c>
      <c r="AW287" s="14" t="s">
        <v>32</v>
      </c>
      <c r="AX287" s="14" t="s">
        <v>85</v>
      </c>
      <c r="AY287" s="255" t="s">
        <v>133</v>
      </c>
    </row>
    <row r="288" s="2" customFormat="1" ht="16.5" customHeight="1">
      <c r="A288" s="39"/>
      <c r="B288" s="40"/>
      <c r="C288" s="220" t="s">
        <v>395</v>
      </c>
      <c r="D288" s="220" t="s">
        <v>136</v>
      </c>
      <c r="E288" s="221" t="s">
        <v>396</v>
      </c>
      <c r="F288" s="222" t="s">
        <v>397</v>
      </c>
      <c r="G288" s="223" t="s">
        <v>163</v>
      </c>
      <c r="H288" s="224">
        <v>33.299999999999997</v>
      </c>
      <c r="I288" s="225"/>
      <c r="J288" s="226">
        <f>ROUND(I288*H288,2)</f>
        <v>0</v>
      </c>
      <c r="K288" s="227"/>
      <c r="L288" s="45"/>
      <c r="M288" s="228" t="s">
        <v>1</v>
      </c>
      <c r="N288" s="229" t="s">
        <v>43</v>
      </c>
      <c r="O288" s="92"/>
      <c r="P288" s="230">
        <f>O288*H288</f>
        <v>0</v>
      </c>
      <c r="Q288" s="230">
        <v>1.0000000000000001E-05</v>
      </c>
      <c r="R288" s="230">
        <f>Q288*H288</f>
        <v>0.00033300000000000002</v>
      </c>
      <c r="S288" s="230">
        <v>0</v>
      </c>
      <c r="T288" s="23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2" t="s">
        <v>225</v>
      </c>
      <c r="AT288" s="232" t="s">
        <v>136</v>
      </c>
      <c r="AU288" s="232" t="s">
        <v>141</v>
      </c>
      <c r="AY288" s="18" t="s">
        <v>133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8" t="s">
        <v>141</v>
      </c>
      <c r="BK288" s="233">
        <f>ROUND(I288*H288,2)</f>
        <v>0</v>
      </c>
      <c r="BL288" s="18" t="s">
        <v>225</v>
      </c>
      <c r="BM288" s="232" t="s">
        <v>398</v>
      </c>
    </row>
    <row r="289" s="14" customFormat="1">
      <c r="A289" s="14"/>
      <c r="B289" s="245"/>
      <c r="C289" s="246"/>
      <c r="D289" s="236" t="s">
        <v>143</v>
      </c>
      <c r="E289" s="247" t="s">
        <v>1</v>
      </c>
      <c r="F289" s="248" t="s">
        <v>394</v>
      </c>
      <c r="G289" s="246"/>
      <c r="H289" s="249">
        <v>33.299999999999997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143</v>
      </c>
      <c r="AU289" s="255" t="s">
        <v>141</v>
      </c>
      <c r="AV289" s="14" t="s">
        <v>141</v>
      </c>
      <c r="AW289" s="14" t="s">
        <v>32</v>
      </c>
      <c r="AX289" s="14" t="s">
        <v>85</v>
      </c>
      <c r="AY289" s="255" t="s">
        <v>133</v>
      </c>
    </row>
    <row r="290" s="2" customFormat="1" ht="16.5" customHeight="1">
      <c r="A290" s="39"/>
      <c r="B290" s="40"/>
      <c r="C290" s="220" t="s">
        <v>399</v>
      </c>
      <c r="D290" s="220" t="s">
        <v>136</v>
      </c>
      <c r="E290" s="221" t="s">
        <v>396</v>
      </c>
      <c r="F290" s="222" t="s">
        <v>397</v>
      </c>
      <c r="G290" s="223" t="s">
        <v>163</v>
      </c>
      <c r="H290" s="224">
        <v>33.299999999999997</v>
      </c>
      <c r="I290" s="225"/>
      <c r="J290" s="226">
        <f>ROUND(I290*H290,2)</f>
        <v>0</v>
      </c>
      <c r="K290" s="227"/>
      <c r="L290" s="45"/>
      <c r="M290" s="228" t="s">
        <v>1</v>
      </c>
      <c r="N290" s="229" t="s">
        <v>43</v>
      </c>
      <c r="O290" s="92"/>
      <c r="P290" s="230">
        <f>O290*H290</f>
        <v>0</v>
      </c>
      <c r="Q290" s="230">
        <v>1.0000000000000001E-05</v>
      </c>
      <c r="R290" s="230">
        <f>Q290*H290</f>
        <v>0.00033300000000000002</v>
      </c>
      <c r="S290" s="230">
        <v>0</v>
      </c>
      <c r="T290" s="23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2" t="s">
        <v>225</v>
      </c>
      <c r="AT290" s="232" t="s">
        <v>136</v>
      </c>
      <c r="AU290" s="232" t="s">
        <v>141</v>
      </c>
      <c r="AY290" s="18" t="s">
        <v>133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8" t="s">
        <v>141</v>
      </c>
      <c r="BK290" s="233">
        <f>ROUND(I290*H290,2)</f>
        <v>0</v>
      </c>
      <c r="BL290" s="18" t="s">
        <v>225</v>
      </c>
      <c r="BM290" s="232" t="s">
        <v>400</v>
      </c>
    </row>
    <row r="291" s="2" customFormat="1" ht="16.5" customHeight="1">
      <c r="A291" s="39"/>
      <c r="B291" s="40"/>
      <c r="C291" s="267" t="s">
        <v>401</v>
      </c>
      <c r="D291" s="267" t="s">
        <v>206</v>
      </c>
      <c r="E291" s="268" t="s">
        <v>402</v>
      </c>
      <c r="F291" s="269" t="s">
        <v>403</v>
      </c>
      <c r="G291" s="270" t="s">
        <v>163</v>
      </c>
      <c r="H291" s="271">
        <v>34.965000000000003</v>
      </c>
      <c r="I291" s="272"/>
      <c r="J291" s="273">
        <f>ROUND(I291*H291,2)</f>
        <v>0</v>
      </c>
      <c r="K291" s="274"/>
      <c r="L291" s="275"/>
      <c r="M291" s="276" t="s">
        <v>1</v>
      </c>
      <c r="N291" s="277" t="s">
        <v>43</v>
      </c>
      <c r="O291" s="92"/>
      <c r="P291" s="230">
        <f>O291*H291</f>
        <v>0</v>
      </c>
      <c r="Q291" s="230">
        <v>0.00022000000000000001</v>
      </c>
      <c r="R291" s="230">
        <f>Q291*H291</f>
        <v>0.0076923000000000009</v>
      </c>
      <c r="S291" s="230">
        <v>0</v>
      </c>
      <c r="T291" s="231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2" t="s">
        <v>304</v>
      </c>
      <c r="AT291" s="232" t="s">
        <v>206</v>
      </c>
      <c r="AU291" s="232" t="s">
        <v>141</v>
      </c>
      <c r="AY291" s="18" t="s">
        <v>133</v>
      </c>
      <c r="BE291" s="233">
        <f>IF(N291="základní",J291,0)</f>
        <v>0</v>
      </c>
      <c r="BF291" s="233">
        <f>IF(N291="snížená",J291,0)</f>
        <v>0</v>
      </c>
      <c r="BG291" s="233">
        <f>IF(N291="zákl. přenesená",J291,0)</f>
        <v>0</v>
      </c>
      <c r="BH291" s="233">
        <f>IF(N291="sníž. přenesená",J291,0)</f>
        <v>0</v>
      </c>
      <c r="BI291" s="233">
        <f>IF(N291="nulová",J291,0)</f>
        <v>0</v>
      </c>
      <c r="BJ291" s="18" t="s">
        <v>141</v>
      </c>
      <c r="BK291" s="233">
        <f>ROUND(I291*H291,2)</f>
        <v>0</v>
      </c>
      <c r="BL291" s="18" t="s">
        <v>225</v>
      </c>
      <c r="BM291" s="232" t="s">
        <v>404</v>
      </c>
    </row>
    <row r="292" s="14" customFormat="1">
      <c r="A292" s="14"/>
      <c r="B292" s="245"/>
      <c r="C292" s="246"/>
      <c r="D292" s="236" t="s">
        <v>143</v>
      </c>
      <c r="E292" s="246"/>
      <c r="F292" s="248" t="s">
        <v>405</v>
      </c>
      <c r="G292" s="246"/>
      <c r="H292" s="249">
        <v>34.965000000000003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143</v>
      </c>
      <c r="AU292" s="255" t="s">
        <v>141</v>
      </c>
      <c r="AV292" s="14" t="s">
        <v>141</v>
      </c>
      <c r="AW292" s="14" t="s">
        <v>4</v>
      </c>
      <c r="AX292" s="14" t="s">
        <v>85</v>
      </c>
      <c r="AY292" s="255" t="s">
        <v>133</v>
      </c>
    </row>
    <row r="293" s="2" customFormat="1" ht="16.5" customHeight="1">
      <c r="A293" s="39"/>
      <c r="B293" s="40"/>
      <c r="C293" s="220" t="s">
        <v>406</v>
      </c>
      <c r="D293" s="220" t="s">
        <v>136</v>
      </c>
      <c r="E293" s="221" t="s">
        <v>407</v>
      </c>
      <c r="F293" s="222" t="s">
        <v>408</v>
      </c>
      <c r="G293" s="223" t="s">
        <v>163</v>
      </c>
      <c r="H293" s="224">
        <v>11.1</v>
      </c>
      <c r="I293" s="225"/>
      <c r="J293" s="226">
        <f>ROUND(I293*H293,2)</f>
        <v>0</v>
      </c>
      <c r="K293" s="227"/>
      <c r="L293" s="45"/>
      <c r="M293" s="228" t="s">
        <v>1</v>
      </c>
      <c r="N293" s="229" t="s">
        <v>43</v>
      </c>
      <c r="O293" s="92"/>
      <c r="P293" s="230">
        <f>O293*H293</f>
        <v>0</v>
      </c>
      <c r="Q293" s="230">
        <v>0</v>
      </c>
      <c r="R293" s="230">
        <f>Q293*H293</f>
        <v>0</v>
      </c>
      <c r="S293" s="230">
        <v>0</v>
      </c>
      <c r="T293" s="231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2" t="s">
        <v>225</v>
      </c>
      <c r="AT293" s="232" t="s">
        <v>136</v>
      </c>
      <c r="AU293" s="232" t="s">
        <v>141</v>
      </c>
      <c r="AY293" s="18" t="s">
        <v>133</v>
      </c>
      <c r="BE293" s="233">
        <f>IF(N293="základní",J293,0)</f>
        <v>0</v>
      </c>
      <c r="BF293" s="233">
        <f>IF(N293="snížená",J293,0)</f>
        <v>0</v>
      </c>
      <c r="BG293" s="233">
        <f>IF(N293="zákl. přenesená",J293,0)</f>
        <v>0</v>
      </c>
      <c r="BH293" s="233">
        <f>IF(N293="sníž. přenesená",J293,0)</f>
        <v>0</v>
      </c>
      <c r="BI293" s="233">
        <f>IF(N293="nulová",J293,0)</f>
        <v>0</v>
      </c>
      <c r="BJ293" s="18" t="s">
        <v>141</v>
      </c>
      <c r="BK293" s="233">
        <f>ROUND(I293*H293,2)</f>
        <v>0</v>
      </c>
      <c r="BL293" s="18" t="s">
        <v>225</v>
      </c>
      <c r="BM293" s="232" t="s">
        <v>409</v>
      </c>
    </row>
    <row r="294" s="13" customFormat="1">
      <c r="A294" s="13"/>
      <c r="B294" s="234"/>
      <c r="C294" s="235"/>
      <c r="D294" s="236" t="s">
        <v>143</v>
      </c>
      <c r="E294" s="237" t="s">
        <v>1</v>
      </c>
      <c r="F294" s="238" t="s">
        <v>144</v>
      </c>
      <c r="G294" s="235"/>
      <c r="H294" s="237" t="s">
        <v>1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143</v>
      </c>
      <c r="AU294" s="244" t="s">
        <v>141</v>
      </c>
      <c r="AV294" s="13" t="s">
        <v>85</v>
      </c>
      <c r="AW294" s="13" t="s">
        <v>32</v>
      </c>
      <c r="AX294" s="13" t="s">
        <v>77</v>
      </c>
      <c r="AY294" s="244" t="s">
        <v>133</v>
      </c>
    </row>
    <row r="295" s="14" customFormat="1">
      <c r="A295" s="14"/>
      <c r="B295" s="245"/>
      <c r="C295" s="246"/>
      <c r="D295" s="236" t="s">
        <v>143</v>
      </c>
      <c r="E295" s="247" t="s">
        <v>1</v>
      </c>
      <c r="F295" s="248" t="s">
        <v>410</v>
      </c>
      <c r="G295" s="246"/>
      <c r="H295" s="249">
        <v>4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143</v>
      </c>
      <c r="AU295" s="255" t="s">
        <v>141</v>
      </c>
      <c r="AV295" s="14" t="s">
        <v>141</v>
      </c>
      <c r="AW295" s="14" t="s">
        <v>32</v>
      </c>
      <c r="AX295" s="14" t="s">
        <v>77</v>
      </c>
      <c r="AY295" s="255" t="s">
        <v>133</v>
      </c>
    </row>
    <row r="296" s="13" customFormat="1">
      <c r="A296" s="13"/>
      <c r="B296" s="234"/>
      <c r="C296" s="235"/>
      <c r="D296" s="236" t="s">
        <v>143</v>
      </c>
      <c r="E296" s="237" t="s">
        <v>1</v>
      </c>
      <c r="F296" s="238" t="s">
        <v>145</v>
      </c>
      <c r="G296" s="235"/>
      <c r="H296" s="237" t="s">
        <v>1</v>
      </c>
      <c r="I296" s="239"/>
      <c r="J296" s="235"/>
      <c r="K296" s="235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143</v>
      </c>
      <c r="AU296" s="244" t="s">
        <v>141</v>
      </c>
      <c r="AV296" s="13" t="s">
        <v>85</v>
      </c>
      <c r="AW296" s="13" t="s">
        <v>32</v>
      </c>
      <c r="AX296" s="13" t="s">
        <v>77</v>
      </c>
      <c r="AY296" s="244" t="s">
        <v>133</v>
      </c>
    </row>
    <row r="297" s="14" customFormat="1">
      <c r="A297" s="14"/>
      <c r="B297" s="245"/>
      <c r="C297" s="246"/>
      <c r="D297" s="236" t="s">
        <v>143</v>
      </c>
      <c r="E297" s="247" t="s">
        <v>1</v>
      </c>
      <c r="F297" s="248" t="s">
        <v>410</v>
      </c>
      <c r="G297" s="246"/>
      <c r="H297" s="249">
        <v>4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143</v>
      </c>
      <c r="AU297" s="255" t="s">
        <v>141</v>
      </c>
      <c r="AV297" s="14" t="s">
        <v>141</v>
      </c>
      <c r="AW297" s="14" t="s">
        <v>32</v>
      </c>
      <c r="AX297" s="14" t="s">
        <v>77</v>
      </c>
      <c r="AY297" s="255" t="s">
        <v>133</v>
      </c>
    </row>
    <row r="298" s="13" customFormat="1">
      <c r="A298" s="13"/>
      <c r="B298" s="234"/>
      <c r="C298" s="235"/>
      <c r="D298" s="236" t="s">
        <v>143</v>
      </c>
      <c r="E298" s="237" t="s">
        <v>1</v>
      </c>
      <c r="F298" s="238" t="s">
        <v>146</v>
      </c>
      <c r="G298" s="235"/>
      <c r="H298" s="237" t="s">
        <v>1</v>
      </c>
      <c r="I298" s="239"/>
      <c r="J298" s="235"/>
      <c r="K298" s="235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143</v>
      </c>
      <c r="AU298" s="244" t="s">
        <v>141</v>
      </c>
      <c r="AV298" s="13" t="s">
        <v>85</v>
      </c>
      <c r="AW298" s="13" t="s">
        <v>32</v>
      </c>
      <c r="AX298" s="13" t="s">
        <v>77</v>
      </c>
      <c r="AY298" s="244" t="s">
        <v>133</v>
      </c>
    </row>
    <row r="299" s="14" customFormat="1">
      <c r="A299" s="14"/>
      <c r="B299" s="245"/>
      <c r="C299" s="246"/>
      <c r="D299" s="236" t="s">
        <v>143</v>
      </c>
      <c r="E299" s="247" t="s">
        <v>1</v>
      </c>
      <c r="F299" s="248" t="s">
        <v>411</v>
      </c>
      <c r="G299" s="246"/>
      <c r="H299" s="249">
        <v>3.1000000000000001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5" t="s">
        <v>143</v>
      </c>
      <c r="AU299" s="255" t="s">
        <v>141</v>
      </c>
      <c r="AV299" s="14" t="s">
        <v>141</v>
      </c>
      <c r="AW299" s="14" t="s">
        <v>32</v>
      </c>
      <c r="AX299" s="14" t="s">
        <v>77</v>
      </c>
      <c r="AY299" s="255" t="s">
        <v>133</v>
      </c>
    </row>
    <row r="300" s="15" customFormat="1">
      <c r="A300" s="15"/>
      <c r="B300" s="256"/>
      <c r="C300" s="257"/>
      <c r="D300" s="236" t="s">
        <v>143</v>
      </c>
      <c r="E300" s="258" t="s">
        <v>1</v>
      </c>
      <c r="F300" s="259" t="s">
        <v>147</v>
      </c>
      <c r="G300" s="257"/>
      <c r="H300" s="260">
        <v>11.1</v>
      </c>
      <c r="I300" s="261"/>
      <c r="J300" s="257"/>
      <c r="K300" s="257"/>
      <c r="L300" s="262"/>
      <c r="M300" s="263"/>
      <c r="N300" s="264"/>
      <c r="O300" s="264"/>
      <c r="P300" s="264"/>
      <c r="Q300" s="264"/>
      <c r="R300" s="264"/>
      <c r="S300" s="264"/>
      <c r="T300" s="26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6" t="s">
        <v>143</v>
      </c>
      <c r="AU300" s="266" t="s">
        <v>141</v>
      </c>
      <c r="AV300" s="15" t="s">
        <v>140</v>
      </c>
      <c r="AW300" s="15" t="s">
        <v>32</v>
      </c>
      <c r="AX300" s="15" t="s">
        <v>85</v>
      </c>
      <c r="AY300" s="266" t="s">
        <v>133</v>
      </c>
    </row>
    <row r="301" s="2" customFormat="1" ht="16.5" customHeight="1">
      <c r="A301" s="39"/>
      <c r="B301" s="40"/>
      <c r="C301" s="267" t="s">
        <v>412</v>
      </c>
      <c r="D301" s="267" t="s">
        <v>206</v>
      </c>
      <c r="E301" s="268" t="s">
        <v>413</v>
      </c>
      <c r="F301" s="269" t="s">
        <v>414</v>
      </c>
      <c r="G301" s="270" t="s">
        <v>163</v>
      </c>
      <c r="H301" s="271">
        <v>11.321999999999999</v>
      </c>
      <c r="I301" s="272"/>
      <c r="J301" s="273">
        <f>ROUND(I301*H301,2)</f>
        <v>0</v>
      </c>
      <c r="K301" s="274"/>
      <c r="L301" s="275"/>
      <c r="M301" s="276" t="s">
        <v>1</v>
      </c>
      <c r="N301" s="277" t="s">
        <v>43</v>
      </c>
      <c r="O301" s="92"/>
      <c r="P301" s="230">
        <f>O301*H301</f>
        <v>0</v>
      </c>
      <c r="Q301" s="230">
        <v>0.00016000000000000001</v>
      </c>
      <c r="R301" s="230">
        <f>Q301*H301</f>
        <v>0.0018115200000000001</v>
      </c>
      <c r="S301" s="230">
        <v>0</v>
      </c>
      <c r="T301" s="23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2" t="s">
        <v>304</v>
      </c>
      <c r="AT301" s="232" t="s">
        <v>206</v>
      </c>
      <c r="AU301" s="232" t="s">
        <v>141</v>
      </c>
      <c r="AY301" s="18" t="s">
        <v>133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8" t="s">
        <v>141</v>
      </c>
      <c r="BK301" s="233">
        <f>ROUND(I301*H301,2)</f>
        <v>0</v>
      </c>
      <c r="BL301" s="18" t="s">
        <v>225</v>
      </c>
      <c r="BM301" s="232" t="s">
        <v>415</v>
      </c>
    </row>
    <row r="302" s="14" customFormat="1">
      <c r="A302" s="14"/>
      <c r="B302" s="245"/>
      <c r="C302" s="246"/>
      <c r="D302" s="236" t="s">
        <v>143</v>
      </c>
      <c r="E302" s="246"/>
      <c r="F302" s="248" t="s">
        <v>416</v>
      </c>
      <c r="G302" s="246"/>
      <c r="H302" s="249">
        <v>11.321999999999999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5" t="s">
        <v>143</v>
      </c>
      <c r="AU302" s="255" t="s">
        <v>141</v>
      </c>
      <c r="AV302" s="14" t="s">
        <v>141</v>
      </c>
      <c r="AW302" s="14" t="s">
        <v>4</v>
      </c>
      <c r="AX302" s="14" t="s">
        <v>85</v>
      </c>
      <c r="AY302" s="255" t="s">
        <v>133</v>
      </c>
    </row>
    <row r="303" s="2" customFormat="1" ht="33" customHeight="1">
      <c r="A303" s="39"/>
      <c r="B303" s="40"/>
      <c r="C303" s="220" t="s">
        <v>417</v>
      </c>
      <c r="D303" s="220" t="s">
        <v>136</v>
      </c>
      <c r="E303" s="221" t="s">
        <v>418</v>
      </c>
      <c r="F303" s="222" t="s">
        <v>419</v>
      </c>
      <c r="G303" s="223" t="s">
        <v>150</v>
      </c>
      <c r="H303" s="224">
        <v>0.13800000000000001</v>
      </c>
      <c r="I303" s="225"/>
      <c r="J303" s="226">
        <f>ROUND(I303*H303,2)</f>
        <v>0</v>
      </c>
      <c r="K303" s="227"/>
      <c r="L303" s="45"/>
      <c r="M303" s="228" t="s">
        <v>1</v>
      </c>
      <c r="N303" s="229" t="s">
        <v>43</v>
      </c>
      <c r="O303" s="92"/>
      <c r="P303" s="230">
        <f>O303*H303</f>
        <v>0</v>
      </c>
      <c r="Q303" s="230">
        <v>0</v>
      </c>
      <c r="R303" s="230">
        <f>Q303*H303</f>
        <v>0</v>
      </c>
      <c r="S303" s="230">
        <v>0</v>
      </c>
      <c r="T303" s="23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2" t="s">
        <v>225</v>
      </c>
      <c r="AT303" s="232" t="s">
        <v>136</v>
      </c>
      <c r="AU303" s="232" t="s">
        <v>141</v>
      </c>
      <c r="AY303" s="18" t="s">
        <v>133</v>
      </c>
      <c r="BE303" s="233">
        <f>IF(N303="základní",J303,0)</f>
        <v>0</v>
      </c>
      <c r="BF303" s="233">
        <f>IF(N303="snížená",J303,0)</f>
        <v>0</v>
      </c>
      <c r="BG303" s="233">
        <f>IF(N303="zákl. přenesená",J303,0)</f>
        <v>0</v>
      </c>
      <c r="BH303" s="233">
        <f>IF(N303="sníž. přenesená",J303,0)</f>
        <v>0</v>
      </c>
      <c r="BI303" s="233">
        <f>IF(N303="nulová",J303,0)</f>
        <v>0</v>
      </c>
      <c r="BJ303" s="18" t="s">
        <v>141</v>
      </c>
      <c r="BK303" s="233">
        <f>ROUND(I303*H303,2)</f>
        <v>0</v>
      </c>
      <c r="BL303" s="18" t="s">
        <v>225</v>
      </c>
      <c r="BM303" s="232" t="s">
        <v>420</v>
      </c>
    </row>
    <row r="304" s="12" customFormat="1" ht="22.8" customHeight="1">
      <c r="A304" s="12"/>
      <c r="B304" s="204"/>
      <c r="C304" s="205"/>
      <c r="D304" s="206" t="s">
        <v>76</v>
      </c>
      <c r="E304" s="218" t="s">
        <v>421</v>
      </c>
      <c r="F304" s="218" t="s">
        <v>422</v>
      </c>
      <c r="G304" s="205"/>
      <c r="H304" s="205"/>
      <c r="I304" s="208"/>
      <c r="J304" s="219">
        <f>BK304</f>
        <v>0</v>
      </c>
      <c r="K304" s="205"/>
      <c r="L304" s="210"/>
      <c r="M304" s="211"/>
      <c r="N304" s="212"/>
      <c r="O304" s="212"/>
      <c r="P304" s="213">
        <f>SUM(P305:P329)</f>
        <v>0</v>
      </c>
      <c r="Q304" s="212"/>
      <c r="R304" s="213">
        <f>SUM(R305:R329)</f>
        <v>0.048899999999999999</v>
      </c>
      <c r="S304" s="212"/>
      <c r="T304" s="214">
        <f>SUM(T305:T329)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5" t="s">
        <v>141</v>
      </c>
      <c r="AT304" s="216" t="s">
        <v>76</v>
      </c>
      <c r="AU304" s="216" t="s">
        <v>85</v>
      </c>
      <c r="AY304" s="215" t="s">
        <v>133</v>
      </c>
      <c r="BK304" s="217">
        <f>SUM(BK305:BK329)</f>
        <v>0</v>
      </c>
    </row>
    <row r="305" s="2" customFormat="1" ht="16.5" customHeight="1">
      <c r="A305" s="39"/>
      <c r="B305" s="40"/>
      <c r="C305" s="220" t="s">
        <v>423</v>
      </c>
      <c r="D305" s="220" t="s">
        <v>136</v>
      </c>
      <c r="E305" s="221" t="s">
        <v>424</v>
      </c>
      <c r="F305" s="222" t="s">
        <v>425</v>
      </c>
      <c r="G305" s="223" t="s">
        <v>156</v>
      </c>
      <c r="H305" s="224">
        <v>10.5</v>
      </c>
      <c r="I305" s="225"/>
      <c r="J305" s="226">
        <f>ROUND(I305*H305,2)</f>
        <v>0</v>
      </c>
      <c r="K305" s="227"/>
      <c r="L305" s="45"/>
      <c r="M305" s="228" t="s">
        <v>1</v>
      </c>
      <c r="N305" s="229" t="s">
        <v>43</v>
      </c>
      <c r="O305" s="92"/>
      <c r="P305" s="230">
        <f>O305*H305</f>
        <v>0</v>
      </c>
      <c r="Q305" s="230">
        <v>0</v>
      </c>
      <c r="R305" s="230">
        <f>Q305*H305</f>
        <v>0</v>
      </c>
      <c r="S305" s="230">
        <v>0</v>
      </c>
      <c r="T305" s="231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2" t="s">
        <v>225</v>
      </c>
      <c r="AT305" s="232" t="s">
        <v>136</v>
      </c>
      <c r="AU305" s="232" t="s">
        <v>141</v>
      </c>
      <c r="AY305" s="18" t="s">
        <v>133</v>
      </c>
      <c r="BE305" s="233">
        <f>IF(N305="základní",J305,0)</f>
        <v>0</v>
      </c>
      <c r="BF305" s="233">
        <f>IF(N305="snížená",J305,0)</f>
        <v>0</v>
      </c>
      <c r="BG305" s="233">
        <f>IF(N305="zákl. přenesená",J305,0)</f>
        <v>0</v>
      </c>
      <c r="BH305" s="233">
        <f>IF(N305="sníž. přenesená",J305,0)</f>
        <v>0</v>
      </c>
      <c r="BI305" s="233">
        <f>IF(N305="nulová",J305,0)</f>
        <v>0</v>
      </c>
      <c r="BJ305" s="18" t="s">
        <v>141</v>
      </c>
      <c r="BK305" s="233">
        <f>ROUND(I305*H305,2)</f>
        <v>0</v>
      </c>
      <c r="BL305" s="18" t="s">
        <v>225</v>
      </c>
      <c r="BM305" s="232" t="s">
        <v>426</v>
      </c>
    </row>
    <row r="306" s="13" customFormat="1">
      <c r="A306" s="13"/>
      <c r="B306" s="234"/>
      <c r="C306" s="235"/>
      <c r="D306" s="236" t="s">
        <v>143</v>
      </c>
      <c r="E306" s="237" t="s">
        <v>1</v>
      </c>
      <c r="F306" s="238" t="s">
        <v>427</v>
      </c>
      <c r="G306" s="235"/>
      <c r="H306" s="237" t="s">
        <v>1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143</v>
      </c>
      <c r="AU306" s="244" t="s">
        <v>141</v>
      </c>
      <c r="AV306" s="13" t="s">
        <v>85</v>
      </c>
      <c r="AW306" s="13" t="s">
        <v>32</v>
      </c>
      <c r="AX306" s="13" t="s">
        <v>77</v>
      </c>
      <c r="AY306" s="244" t="s">
        <v>133</v>
      </c>
    </row>
    <row r="307" s="13" customFormat="1">
      <c r="A307" s="13"/>
      <c r="B307" s="234"/>
      <c r="C307" s="235"/>
      <c r="D307" s="236" t="s">
        <v>143</v>
      </c>
      <c r="E307" s="237" t="s">
        <v>1</v>
      </c>
      <c r="F307" s="238" t="s">
        <v>205</v>
      </c>
      <c r="G307" s="235"/>
      <c r="H307" s="237" t="s">
        <v>1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143</v>
      </c>
      <c r="AU307" s="244" t="s">
        <v>141</v>
      </c>
      <c r="AV307" s="13" t="s">
        <v>85</v>
      </c>
      <c r="AW307" s="13" t="s">
        <v>32</v>
      </c>
      <c r="AX307" s="13" t="s">
        <v>77</v>
      </c>
      <c r="AY307" s="244" t="s">
        <v>133</v>
      </c>
    </row>
    <row r="308" s="14" customFormat="1">
      <c r="A308" s="14"/>
      <c r="B308" s="245"/>
      <c r="C308" s="246"/>
      <c r="D308" s="236" t="s">
        <v>143</v>
      </c>
      <c r="E308" s="247" t="s">
        <v>1</v>
      </c>
      <c r="F308" s="248" t="s">
        <v>428</v>
      </c>
      <c r="G308" s="246"/>
      <c r="H308" s="249">
        <v>4.5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5" t="s">
        <v>143</v>
      </c>
      <c r="AU308" s="255" t="s">
        <v>141</v>
      </c>
      <c r="AV308" s="14" t="s">
        <v>141</v>
      </c>
      <c r="AW308" s="14" t="s">
        <v>32</v>
      </c>
      <c r="AX308" s="14" t="s">
        <v>77</v>
      </c>
      <c r="AY308" s="255" t="s">
        <v>133</v>
      </c>
    </row>
    <row r="309" s="13" customFormat="1">
      <c r="A309" s="13"/>
      <c r="B309" s="234"/>
      <c r="C309" s="235"/>
      <c r="D309" s="236" t="s">
        <v>143</v>
      </c>
      <c r="E309" s="237" t="s">
        <v>1</v>
      </c>
      <c r="F309" s="238" t="s">
        <v>332</v>
      </c>
      <c r="G309" s="235"/>
      <c r="H309" s="237" t="s">
        <v>1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143</v>
      </c>
      <c r="AU309" s="244" t="s">
        <v>141</v>
      </c>
      <c r="AV309" s="13" t="s">
        <v>85</v>
      </c>
      <c r="AW309" s="13" t="s">
        <v>32</v>
      </c>
      <c r="AX309" s="13" t="s">
        <v>77</v>
      </c>
      <c r="AY309" s="244" t="s">
        <v>133</v>
      </c>
    </row>
    <row r="310" s="14" customFormat="1">
      <c r="A310" s="14"/>
      <c r="B310" s="245"/>
      <c r="C310" s="246"/>
      <c r="D310" s="236" t="s">
        <v>143</v>
      </c>
      <c r="E310" s="247" t="s">
        <v>1</v>
      </c>
      <c r="F310" s="248" t="s">
        <v>429</v>
      </c>
      <c r="G310" s="246"/>
      <c r="H310" s="249">
        <v>3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5" t="s">
        <v>143</v>
      </c>
      <c r="AU310" s="255" t="s">
        <v>141</v>
      </c>
      <c r="AV310" s="14" t="s">
        <v>141</v>
      </c>
      <c r="AW310" s="14" t="s">
        <v>32</v>
      </c>
      <c r="AX310" s="14" t="s">
        <v>77</v>
      </c>
      <c r="AY310" s="255" t="s">
        <v>133</v>
      </c>
    </row>
    <row r="311" s="13" customFormat="1">
      <c r="A311" s="13"/>
      <c r="B311" s="234"/>
      <c r="C311" s="235"/>
      <c r="D311" s="236" t="s">
        <v>143</v>
      </c>
      <c r="E311" s="237" t="s">
        <v>1</v>
      </c>
      <c r="F311" s="238" t="s">
        <v>333</v>
      </c>
      <c r="G311" s="235"/>
      <c r="H311" s="237" t="s">
        <v>1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143</v>
      </c>
      <c r="AU311" s="244" t="s">
        <v>141</v>
      </c>
      <c r="AV311" s="13" t="s">
        <v>85</v>
      </c>
      <c r="AW311" s="13" t="s">
        <v>32</v>
      </c>
      <c r="AX311" s="13" t="s">
        <v>77</v>
      </c>
      <c r="AY311" s="244" t="s">
        <v>133</v>
      </c>
    </row>
    <row r="312" s="14" customFormat="1">
      <c r="A312" s="14"/>
      <c r="B312" s="245"/>
      <c r="C312" s="246"/>
      <c r="D312" s="236" t="s">
        <v>143</v>
      </c>
      <c r="E312" s="247" t="s">
        <v>1</v>
      </c>
      <c r="F312" s="248" t="s">
        <v>429</v>
      </c>
      <c r="G312" s="246"/>
      <c r="H312" s="249">
        <v>3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5" t="s">
        <v>143</v>
      </c>
      <c r="AU312" s="255" t="s">
        <v>141</v>
      </c>
      <c r="AV312" s="14" t="s">
        <v>141</v>
      </c>
      <c r="AW312" s="14" t="s">
        <v>32</v>
      </c>
      <c r="AX312" s="14" t="s">
        <v>77</v>
      </c>
      <c r="AY312" s="255" t="s">
        <v>133</v>
      </c>
    </row>
    <row r="313" s="15" customFormat="1">
      <c r="A313" s="15"/>
      <c r="B313" s="256"/>
      <c r="C313" s="257"/>
      <c r="D313" s="236" t="s">
        <v>143</v>
      </c>
      <c r="E313" s="258" t="s">
        <v>1</v>
      </c>
      <c r="F313" s="259" t="s">
        <v>147</v>
      </c>
      <c r="G313" s="257"/>
      <c r="H313" s="260">
        <v>10.5</v>
      </c>
      <c r="I313" s="261"/>
      <c r="J313" s="257"/>
      <c r="K313" s="257"/>
      <c r="L313" s="262"/>
      <c r="M313" s="263"/>
      <c r="N313" s="264"/>
      <c r="O313" s="264"/>
      <c r="P313" s="264"/>
      <c r="Q313" s="264"/>
      <c r="R313" s="264"/>
      <c r="S313" s="264"/>
      <c r="T313" s="26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6" t="s">
        <v>143</v>
      </c>
      <c r="AU313" s="266" t="s">
        <v>141</v>
      </c>
      <c r="AV313" s="15" t="s">
        <v>140</v>
      </c>
      <c r="AW313" s="15" t="s">
        <v>32</v>
      </c>
      <c r="AX313" s="15" t="s">
        <v>85</v>
      </c>
      <c r="AY313" s="266" t="s">
        <v>133</v>
      </c>
    </row>
    <row r="314" s="2" customFormat="1" ht="24.15" customHeight="1">
      <c r="A314" s="39"/>
      <c r="B314" s="40"/>
      <c r="C314" s="220" t="s">
        <v>430</v>
      </c>
      <c r="D314" s="220" t="s">
        <v>136</v>
      </c>
      <c r="E314" s="221" t="s">
        <v>431</v>
      </c>
      <c r="F314" s="222" t="s">
        <v>432</v>
      </c>
      <c r="G314" s="223" t="s">
        <v>156</v>
      </c>
      <c r="H314" s="224">
        <v>6</v>
      </c>
      <c r="I314" s="225"/>
      <c r="J314" s="226">
        <f>ROUND(I314*H314,2)</f>
        <v>0</v>
      </c>
      <c r="K314" s="227"/>
      <c r="L314" s="45"/>
      <c r="M314" s="228" t="s">
        <v>1</v>
      </c>
      <c r="N314" s="229" t="s">
        <v>43</v>
      </c>
      <c r="O314" s="92"/>
      <c r="P314" s="230">
        <f>O314*H314</f>
        <v>0</v>
      </c>
      <c r="Q314" s="230">
        <v>6.0000000000000002E-05</v>
      </c>
      <c r="R314" s="230">
        <f>Q314*H314</f>
        <v>0.00036000000000000002</v>
      </c>
      <c r="S314" s="230">
        <v>0</v>
      </c>
      <c r="T314" s="23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2" t="s">
        <v>225</v>
      </c>
      <c r="AT314" s="232" t="s">
        <v>136</v>
      </c>
      <c r="AU314" s="232" t="s">
        <v>141</v>
      </c>
      <c r="AY314" s="18" t="s">
        <v>133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8" t="s">
        <v>141</v>
      </c>
      <c r="BK314" s="233">
        <f>ROUND(I314*H314,2)</f>
        <v>0</v>
      </c>
      <c r="BL314" s="18" t="s">
        <v>225</v>
      </c>
      <c r="BM314" s="232" t="s">
        <v>433</v>
      </c>
    </row>
    <row r="315" s="13" customFormat="1">
      <c r="A315" s="13"/>
      <c r="B315" s="234"/>
      <c r="C315" s="235"/>
      <c r="D315" s="236" t="s">
        <v>143</v>
      </c>
      <c r="E315" s="237" t="s">
        <v>1</v>
      </c>
      <c r="F315" s="238" t="s">
        <v>434</v>
      </c>
      <c r="G315" s="235"/>
      <c r="H315" s="237" t="s">
        <v>1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143</v>
      </c>
      <c r="AU315" s="244" t="s">
        <v>141</v>
      </c>
      <c r="AV315" s="13" t="s">
        <v>85</v>
      </c>
      <c r="AW315" s="13" t="s">
        <v>32</v>
      </c>
      <c r="AX315" s="13" t="s">
        <v>77</v>
      </c>
      <c r="AY315" s="244" t="s">
        <v>133</v>
      </c>
    </row>
    <row r="316" s="13" customFormat="1">
      <c r="A316" s="13"/>
      <c r="B316" s="234"/>
      <c r="C316" s="235"/>
      <c r="D316" s="236" t="s">
        <v>143</v>
      </c>
      <c r="E316" s="237" t="s">
        <v>1</v>
      </c>
      <c r="F316" s="238" t="s">
        <v>332</v>
      </c>
      <c r="G316" s="235"/>
      <c r="H316" s="237" t="s">
        <v>1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143</v>
      </c>
      <c r="AU316" s="244" t="s">
        <v>141</v>
      </c>
      <c r="AV316" s="13" t="s">
        <v>85</v>
      </c>
      <c r="AW316" s="13" t="s">
        <v>32</v>
      </c>
      <c r="AX316" s="13" t="s">
        <v>77</v>
      </c>
      <c r="AY316" s="244" t="s">
        <v>133</v>
      </c>
    </row>
    <row r="317" s="14" customFormat="1">
      <c r="A317" s="14"/>
      <c r="B317" s="245"/>
      <c r="C317" s="246"/>
      <c r="D317" s="236" t="s">
        <v>143</v>
      </c>
      <c r="E317" s="247" t="s">
        <v>1</v>
      </c>
      <c r="F317" s="248" t="s">
        <v>429</v>
      </c>
      <c r="G317" s="246"/>
      <c r="H317" s="249">
        <v>3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143</v>
      </c>
      <c r="AU317" s="255" t="s">
        <v>141</v>
      </c>
      <c r="AV317" s="14" t="s">
        <v>141</v>
      </c>
      <c r="AW317" s="14" t="s">
        <v>32</v>
      </c>
      <c r="AX317" s="14" t="s">
        <v>77</v>
      </c>
      <c r="AY317" s="255" t="s">
        <v>133</v>
      </c>
    </row>
    <row r="318" s="13" customFormat="1">
      <c r="A318" s="13"/>
      <c r="B318" s="234"/>
      <c r="C318" s="235"/>
      <c r="D318" s="236" t="s">
        <v>143</v>
      </c>
      <c r="E318" s="237" t="s">
        <v>1</v>
      </c>
      <c r="F318" s="238" t="s">
        <v>333</v>
      </c>
      <c r="G318" s="235"/>
      <c r="H318" s="237" t="s">
        <v>1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143</v>
      </c>
      <c r="AU318" s="244" t="s">
        <v>141</v>
      </c>
      <c r="AV318" s="13" t="s">
        <v>85</v>
      </c>
      <c r="AW318" s="13" t="s">
        <v>32</v>
      </c>
      <c r="AX318" s="13" t="s">
        <v>77</v>
      </c>
      <c r="AY318" s="244" t="s">
        <v>133</v>
      </c>
    </row>
    <row r="319" s="14" customFormat="1">
      <c r="A319" s="14"/>
      <c r="B319" s="245"/>
      <c r="C319" s="246"/>
      <c r="D319" s="236" t="s">
        <v>143</v>
      </c>
      <c r="E319" s="247" t="s">
        <v>1</v>
      </c>
      <c r="F319" s="248" t="s">
        <v>429</v>
      </c>
      <c r="G319" s="246"/>
      <c r="H319" s="249">
        <v>3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5" t="s">
        <v>143</v>
      </c>
      <c r="AU319" s="255" t="s">
        <v>141</v>
      </c>
      <c r="AV319" s="14" t="s">
        <v>141</v>
      </c>
      <c r="AW319" s="14" t="s">
        <v>32</v>
      </c>
      <c r="AX319" s="14" t="s">
        <v>77</v>
      </c>
      <c r="AY319" s="255" t="s">
        <v>133</v>
      </c>
    </row>
    <row r="320" s="15" customFormat="1">
      <c r="A320" s="15"/>
      <c r="B320" s="256"/>
      <c r="C320" s="257"/>
      <c r="D320" s="236" t="s">
        <v>143</v>
      </c>
      <c r="E320" s="258" t="s">
        <v>1</v>
      </c>
      <c r="F320" s="259" t="s">
        <v>147</v>
      </c>
      <c r="G320" s="257"/>
      <c r="H320" s="260">
        <v>6</v>
      </c>
      <c r="I320" s="261"/>
      <c r="J320" s="257"/>
      <c r="K320" s="257"/>
      <c r="L320" s="262"/>
      <c r="M320" s="263"/>
      <c r="N320" s="264"/>
      <c r="O320" s="264"/>
      <c r="P320" s="264"/>
      <c r="Q320" s="264"/>
      <c r="R320" s="264"/>
      <c r="S320" s="264"/>
      <c r="T320" s="26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6" t="s">
        <v>143</v>
      </c>
      <c r="AU320" s="266" t="s">
        <v>141</v>
      </c>
      <c r="AV320" s="15" t="s">
        <v>140</v>
      </c>
      <c r="AW320" s="15" t="s">
        <v>32</v>
      </c>
      <c r="AX320" s="15" t="s">
        <v>85</v>
      </c>
      <c r="AY320" s="266" t="s">
        <v>133</v>
      </c>
    </row>
    <row r="321" s="2" customFormat="1" ht="24.15" customHeight="1">
      <c r="A321" s="39"/>
      <c r="B321" s="40"/>
      <c r="C321" s="220" t="s">
        <v>435</v>
      </c>
      <c r="D321" s="220" t="s">
        <v>136</v>
      </c>
      <c r="E321" s="221" t="s">
        <v>436</v>
      </c>
      <c r="F321" s="222" t="s">
        <v>437</v>
      </c>
      <c r="G321" s="223" t="s">
        <v>156</v>
      </c>
      <c r="H321" s="224">
        <v>10.5</v>
      </c>
      <c r="I321" s="225"/>
      <c r="J321" s="226">
        <f>ROUND(I321*H321,2)</f>
        <v>0</v>
      </c>
      <c r="K321" s="227"/>
      <c r="L321" s="45"/>
      <c r="M321" s="228" t="s">
        <v>1</v>
      </c>
      <c r="N321" s="229" t="s">
        <v>43</v>
      </c>
      <c r="O321" s="92"/>
      <c r="P321" s="230">
        <f>O321*H321</f>
        <v>0</v>
      </c>
      <c r="Q321" s="230">
        <v>0.00013999999999999999</v>
      </c>
      <c r="R321" s="230">
        <f>Q321*H321</f>
        <v>0.00147</v>
      </c>
      <c r="S321" s="230">
        <v>0</v>
      </c>
      <c r="T321" s="23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2" t="s">
        <v>225</v>
      </c>
      <c r="AT321" s="232" t="s">
        <v>136</v>
      </c>
      <c r="AU321" s="232" t="s">
        <v>141</v>
      </c>
      <c r="AY321" s="18" t="s">
        <v>133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8" t="s">
        <v>141</v>
      </c>
      <c r="BK321" s="233">
        <f>ROUND(I321*H321,2)</f>
        <v>0</v>
      </c>
      <c r="BL321" s="18" t="s">
        <v>225</v>
      </c>
      <c r="BM321" s="232" t="s">
        <v>438</v>
      </c>
    </row>
    <row r="322" s="2" customFormat="1" ht="24.15" customHeight="1">
      <c r="A322" s="39"/>
      <c r="B322" s="40"/>
      <c r="C322" s="220" t="s">
        <v>439</v>
      </c>
      <c r="D322" s="220" t="s">
        <v>136</v>
      </c>
      <c r="E322" s="221" t="s">
        <v>440</v>
      </c>
      <c r="F322" s="222" t="s">
        <v>441</v>
      </c>
      <c r="G322" s="223" t="s">
        <v>156</v>
      </c>
      <c r="H322" s="224">
        <v>10.5</v>
      </c>
      <c r="I322" s="225"/>
      <c r="J322" s="226">
        <f>ROUND(I322*H322,2)</f>
        <v>0</v>
      </c>
      <c r="K322" s="227"/>
      <c r="L322" s="45"/>
      <c r="M322" s="228" t="s">
        <v>1</v>
      </c>
      <c r="N322" s="229" t="s">
        <v>43</v>
      </c>
      <c r="O322" s="92"/>
      <c r="P322" s="230">
        <f>O322*H322</f>
        <v>0</v>
      </c>
      <c r="Q322" s="230">
        <v>0.00012</v>
      </c>
      <c r="R322" s="230">
        <f>Q322*H322</f>
        <v>0.0012600000000000001</v>
      </c>
      <c r="S322" s="230">
        <v>0</v>
      </c>
      <c r="T322" s="231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2" t="s">
        <v>225</v>
      </c>
      <c r="AT322" s="232" t="s">
        <v>136</v>
      </c>
      <c r="AU322" s="232" t="s">
        <v>141</v>
      </c>
      <c r="AY322" s="18" t="s">
        <v>133</v>
      </c>
      <c r="BE322" s="233">
        <f>IF(N322="základní",J322,0)</f>
        <v>0</v>
      </c>
      <c r="BF322" s="233">
        <f>IF(N322="snížená",J322,0)</f>
        <v>0</v>
      </c>
      <c r="BG322" s="233">
        <f>IF(N322="zákl. přenesená",J322,0)</f>
        <v>0</v>
      </c>
      <c r="BH322" s="233">
        <f>IF(N322="sníž. přenesená",J322,0)</f>
        <v>0</v>
      </c>
      <c r="BI322" s="233">
        <f>IF(N322="nulová",J322,0)</f>
        <v>0</v>
      </c>
      <c r="BJ322" s="18" t="s">
        <v>141</v>
      </c>
      <c r="BK322" s="233">
        <f>ROUND(I322*H322,2)</f>
        <v>0</v>
      </c>
      <c r="BL322" s="18" t="s">
        <v>225</v>
      </c>
      <c r="BM322" s="232" t="s">
        <v>442</v>
      </c>
    </row>
    <row r="323" s="2" customFormat="1" ht="24.15" customHeight="1">
      <c r="A323" s="39"/>
      <c r="B323" s="40"/>
      <c r="C323" s="220" t="s">
        <v>443</v>
      </c>
      <c r="D323" s="220" t="s">
        <v>136</v>
      </c>
      <c r="E323" s="221" t="s">
        <v>444</v>
      </c>
      <c r="F323" s="222" t="s">
        <v>445</v>
      </c>
      <c r="G323" s="223" t="s">
        <v>156</v>
      </c>
      <c r="H323" s="224">
        <v>10.5</v>
      </c>
      <c r="I323" s="225"/>
      <c r="J323" s="226">
        <f>ROUND(I323*H323,2)</f>
        <v>0</v>
      </c>
      <c r="K323" s="227"/>
      <c r="L323" s="45"/>
      <c r="M323" s="228" t="s">
        <v>1</v>
      </c>
      <c r="N323" s="229" t="s">
        <v>43</v>
      </c>
      <c r="O323" s="92"/>
      <c r="P323" s="230">
        <f>O323*H323</f>
        <v>0</v>
      </c>
      <c r="Q323" s="230">
        <v>0.00012</v>
      </c>
      <c r="R323" s="230">
        <f>Q323*H323</f>
        <v>0.0012600000000000001</v>
      </c>
      <c r="S323" s="230">
        <v>0</v>
      </c>
      <c r="T323" s="23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2" t="s">
        <v>225</v>
      </c>
      <c r="AT323" s="232" t="s">
        <v>136</v>
      </c>
      <c r="AU323" s="232" t="s">
        <v>141</v>
      </c>
      <c r="AY323" s="18" t="s">
        <v>133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18" t="s">
        <v>141</v>
      </c>
      <c r="BK323" s="233">
        <f>ROUND(I323*H323,2)</f>
        <v>0</v>
      </c>
      <c r="BL323" s="18" t="s">
        <v>225</v>
      </c>
      <c r="BM323" s="232" t="s">
        <v>446</v>
      </c>
    </row>
    <row r="324" s="2" customFormat="1" ht="24.15" customHeight="1">
      <c r="A324" s="39"/>
      <c r="B324" s="40"/>
      <c r="C324" s="220" t="s">
        <v>447</v>
      </c>
      <c r="D324" s="220" t="s">
        <v>136</v>
      </c>
      <c r="E324" s="221" t="s">
        <v>448</v>
      </c>
      <c r="F324" s="222" t="s">
        <v>449</v>
      </c>
      <c r="G324" s="223" t="s">
        <v>156</v>
      </c>
      <c r="H324" s="224">
        <v>5.4000000000000004</v>
      </c>
      <c r="I324" s="225"/>
      <c r="J324" s="226">
        <f>ROUND(I324*H324,2)</f>
        <v>0</v>
      </c>
      <c r="K324" s="227"/>
      <c r="L324" s="45"/>
      <c r="M324" s="228" t="s">
        <v>1</v>
      </c>
      <c r="N324" s="229" t="s">
        <v>43</v>
      </c>
      <c r="O324" s="92"/>
      <c r="P324" s="230">
        <f>O324*H324</f>
        <v>0</v>
      </c>
      <c r="Q324" s="230">
        <v>0.0047999999999999996</v>
      </c>
      <c r="R324" s="230">
        <f>Q324*H324</f>
        <v>0.025919999999999999</v>
      </c>
      <c r="S324" s="230">
        <v>0</v>
      </c>
      <c r="T324" s="231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2" t="s">
        <v>225</v>
      </c>
      <c r="AT324" s="232" t="s">
        <v>136</v>
      </c>
      <c r="AU324" s="232" t="s">
        <v>141</v>
      </c>
      <c r="AY324" s="18" t="s">
        <v>133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18" t="s">
        <v>141</v>
      </c>
      <c r="BK324" s="233">
        <f>ROUND(I324*H324,2)</f>
        <v>0</v>
      </c>
      <c r="BL324" s="18" t="s">
        <v>225</v>
      </c>
      <c r="BM324" s="232" t="s">
        <v>450</v>
      </c>
    </row>
    <row r="325" s="13" customFormat="1">
      <c r="A325" s="13"/>
      <c r="B325" s="234"/>
      <c r="C325" s="235"/>
      <c r="D325" s="236" t="s">
        <v>143</v>
      </c>
      <c r="E325" s="237" t="s">
        <v>1</v>
      </c>
      <c r="F325" s="238" t="s">
        <v>451</v>
      </c>
      <c r="G325" s="235"/>
      <c r="H325" s="237" t="s">
        <v>1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143</v>
      </c>
      <c r="AU325" s="244" t="s">
        <v>141</v>
      </c>
      <c r="AV325" s="13" t="s">
        <v>85</v>
      </c>
      <c r="AW325" s="13" t="s">
        <v>32</v>
      </c>
      <c r="AX325" s="13" t="s">
        <v>77</v>
      </c>
      <c r="AY325" s="244" t="s">
        <v>133</v>
      </c>
    </row>
    <row r="326" s="14" customFormat="1">
      <c r="A326" s="14"/>
      <c r="B326" s="245"/>
      <c r="C326" s="246"/>
      <c r="D326" s="236" t="s">
        <v>143</v>
      </c>
      <c r="E326" s="247" t="s">
        <v>1</v>
      </c>
      <c r="F326" s="248" t="s">
        <v>452</v>
      </c>
      <c r="G326" s="246"/>
      <c r="H326" s="249">
        <v>5.4000000000000004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143</v>
      </c>
      <c r="AU326" s="255" t="s">
        <v>141</v>
      </c>
      <c r="AV326" s="14" t="s">
        <v>141</v>
      </c>
      <c r="AW326" s="14" t="s">
        <v>32</v>
      </c>
      <c r="AX326" s="14" t="s">
        <v>85</v>
      </c>
      <c r="AY326" s="255" t="s">
        <v>133</v>
      </c>
    </row>
    <row r="327" s="2" customFormat="1" ht="24.15" customHeight="1">
      <c r="A327" s="39"/>
      <c r="B327" s="40"/>
      <c r="C327" s="220" t="s">
        <v>453</v>
      </c>
      <c r="D327" s="220" t="s">
        <v>136</v>
      </c>
      <c r="E327" s="221" t="s">
        <v>454</v>
      </c>
      <c r="F327" s="222" t="s">
        <v>455</v>
      </c>
      <c r="G327" s="223" t="s">
        <v>156</v>
      </c>
      <c r="H327" s="224">
        <v>5.4000000000000004</v>
      </c>
      <c r="I327" s="225"/>
      <c r="J327" s="226">
        <f>ROUND(I327*H327,2)</f>
        <v>0</v>
      </c>
      <c r="K327" s="227"/>
      <c r="L327" s="45"/>
      <c r="M327" s="228" t="s">
        <v>1</v>
      </c>
      <c r="N327" s="229" t="s">
        <v>43</v>
      </c>
      <c r="O327" s="92"/>
      <c r="P327" s="230">
        <f>O327*H327</f>
        <v>0</v>
      </c>
      <c r="Q327" s="230">
        <v>0.00029</v>
      </c>
      <c r="R327" s="230">
        <f>Q327*H327</f>
        <v>0.0015660000000000001</v>
      </c>
      <c r="S327" s="230">
        <v>0</v>
      </c>
      <c r="T327" s="231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2" t="s">
        <v>225</v>
      </c>
      <c r="AT327" s="232" t="s">
        <v>136</v>
      </c>
      <c r="AU327" s="232" t="s">
        <v>141</v>
      </c>
      <c r="AY327" s="18" t="s">
        <v>133</v>
      </c>
      <c r="BE327" s="233">
        <f>IF(N327="základní",J327,0)</f>
        <v>0</v>
      </c>
      <c r="BF327" s="233">
        <f>IF(N327="snížená",J327,0)</f>
        <v>0</v>
      </c>
      <c r="BG327" s="233">
        <f>IF(N327="zákl. přenesená",J327,0)</f>
        <v>0</v>
      </c>
      <c r="BH327" s="233">
        <f>IF(N327="sníž. přenesená",J327,0)</f>
        <v>0</v>
      </c>
      <c r="BI327" s="233">
        <f>IF(N327="nulová",J327,0)</f>
        <v>0</v>
      </c>
      <c r="BJ327" s="18" t="s">
        <v>141</v>
      </c>
      <c r="BK327" s="233">
        <f>ROUND(I327*H327,2)</f>
        <v>0</v>
      </c>
      <c r="BL327" s="18" t="s">
        <v>225</v>
      </c>
      <c r="BM327" s="232" t="s">
        <v>456</v>
      </c>
    </row>
    <row r="328" s="2" customFormat="1" ht="24.15" customHeight="1">
      <c r="A328" s="39"/>
      <c r="B328" s="40"/>
      <c r="C328" s="220" t="s">
        <v>457</v>
      </c>
      <c r="D328" s="220" t="s">
        <v>136</v>
      </c>
      <c r="E328" s="221" t="s">
        <v>458</v>
      </c>
      <c r="F328" s="222" t="s">
        <v>459</v>
      </c>
      <c r="G328" s="223" t="s">
        <v>156</v>
      </c>
      <c r="H328" s="224">
        <v>5.4000000000000004</v>
      </c>
      <c r="I328" s="225"/>
      <c r="J328" s="226">
        <f>ROUND(I328*H328,2)</f>
        <v>0</v>
      </c>
      <c r="K328" s="227"/>
      <c r="L328" s="45"/>
      <c r="M328" s="228" t="s">
        <v>1</v>
      </c>
      <c r="N328" s="229" t="s">
        <v>43</v>
      </c>
      <c r="O328" s="92"/>
      <c r="P328" s="230">
        <f>O328*H328</f>
        <v>0</v>
      </c>
      <c r="Q328" s="230">
        <v>0.00066</v>
      </c>
      <c r="R328" s="230">
        <f>Q328*H328</f>
        <v>0.0035640000000000003</v>
      </c>
      <c r="S328" s="230">
        <v>0</v>
      </c>
      <c r="T328" s="23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2" t="s">
        <v>225</v>
      </c>
      <c r="AT328" s="232" t="s">
        <v>136</v>
      </c>
      <c r="AU328" s="232" t="s">
        <v>141</v>
      </c>
      <c r="AY328" s="18" t="s">
        <v>133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8" t="s">
        <v>141</v>
      </c>
      <c r="BK328" s="233">
        <f>ROUND(I328*H328,2)</f>
        <v>0</v>
      </c>
      <c r="BL328" s="18" t="s">
        <v>225</v>
      </c>
      <c r="BM328" s="232" t="s">
        <v>460</v>
      </c>
    </row>
    <row r="329" s="2" customFormat="1" ht="24.15" customHeight="1">
      <c r="A329" s="39"/>
      <c r="B329" s="40"/>
      <c r="C329" s="220" t="s">
        <v>461</v>
      </c>
      <c r="D329" s="220" t="s">
        <v>136</v>
      </c>
      <c r="E329" s="221" t="s">
        <v>462</v>
      </c>
      <c r="F329" s="222" t="s">
        <v>463</v>
      </c>
      <c r="G329" s="223" t="s">
        <v>156</v>
      </c>
      <c r="H329" s="224">
        <v>5.4000000000000004</v>
      </c>
      <c r="I329" s="225"/>
      <c r="J329" s="226">
        <f>ROUND(I329*H329,2)</f>
        <v>0</v>
      </c>
      <c r="K329" s="227"/>
      <c r="L329" s="45"/>
      <c r="M329" s="228" t="s">
        <v>1</v>
      </c>
      <c r="N329" s="229" t="s">
        <v>43</v>
      </c>
      <c r="O329" s="92"/>
      <c r="P329" s="230">
        <f>O329*H329</f>
        <v>0</v>
      </c>
      <c r="Q329" s="230">
        <v>0.0025000000000000001</v>
      </c>
      <c r="R329" s="230">
        <f>Q329*H329</f>
        <v>0.013500000000000002</v>
      </c>
      <c r="S329" s="230">
        <v>0</v>
      </c>
      <c r="T329" s="231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2" t="s">
        <v>225</v>
      </c>
      <c r="AT329" s="232" t="s">
        <v>136</v>
      </c>
      <c r="AU329" s="232" t="s">
        <v>141</v>
      </c>
      <c r="AY329" s="18" t="s">
        <v>133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8" t="s">
        <v>141</v>
      </c>
      <c r="BK329" s="233">
        <f>ROUND(I329*H329,2)</f>
        <v>0</v>
      </c>
      <c r="BL329" s="18" t="s">
        <v>225</v>
      </c>
      <c r="BM329" s="232" t="s">
        <v>464</v>
      </c>
    </row>
    <row r="330" s="12" customFormat="1" ht="22.8" customHeight="1">
      <c r="A330" s="12"/>
      <c r="B330" s="204"/>
      <c r="C330" s="205"/>
      <c r="D330" s="206" t="s">
        <v>76</v>
      </c>
      <c r="E330" s="218" t="s">
        <v>465</v>
      </c>
      <c r="F330" s="218" t="s">
        <v>466</v>
      </c>
      <c r="G330" s="205"/>
      <c r="H330" s="205"/>
      <c r="I330" s="208"/>
      <c r="J330" s="219">
        <f>BK330</f>
        <v>0</v>
      </c>
      <c r="K330" s="205"/>
      <c r="L330" s="210"/>
      <c r="M330" s="211"/>
      <c r="N330" s="212"/>
      <c r="O330" s="212"/>
      <c r="P330" s="213">
        <f>SUM(P331:P348)</f>
        <v>0</v>
      </c>
      <c r="Q330" s="212"/>
      <c r="R330" s="213">
        <f>SUM(R331:R348)</f>
        <v>0.43990449999999998</v>
      </c>
      <c r="S330" s="212"/>
      <c r="T330" s="214">
        <f>SUM(T331:T348)</f>
        <v>0.076332230000000001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5" t="s">
        <v>141</v>
      </c>
      <c r="AT330" s="216" t="s">
        <v>76</v>
      </c>
      <c r="AU330" s="216" t="s">
        <v>85</v>
      </c>
      <c r="AY330" s="215" t="s">
        <v>133</v>
      </c>
      <c r="BK330" s="217">
        <f>SUM(BK331:BK348)</f>
        <v>0</v>
      </c>
    </row>
    <row r="331" s="2" customFormat="1" ht="16.5" customHeight="1">
      <c r="A331" s="39"/>
      <c r="B331" s="40"/>
      <c r="C331" s="220" t="s">
        <v>467</v>
      </c>
      <c r="D331" s="220" t="s">
        <v>136</v>
      </c>
      <c r="E331" s="221" t="s">
        <v>468</v>
      </c>
      <c r="F331" s="222" t="s">
        <v>469</v>
      </c>
      <c r="G331" s="223" t="s">
        <v>156</v>
      </c>
      <c r="H331" s="224">
        <v>246.233</v>
      </c>
      <c r="I331" s="225"/>
      <c r="J331" s="226">
        <f>ROUND(I331*H331,2)</f>
        <v>0</v>
      </c>
      <c r="K331" s="227"/>
      <c r="L331" s="45"/>
      <c r="M331" s="228" t="s">
        <v>1</v>
      </c>
      <c r="N331" s="229" t="s">
        <v>43</v>
      </c>
      <c r="O331" s="92"/>
      <c r="P331" s="230">
        <f>O331*H331</f>
        <v>0</v>
      </c>
      <c r="Q331" s="230">
        <v>0.001</v>
      </c>
      <c r="R331" s="230">
        <f>Q331*H331</f>
        <v>0.24623300000000001</v>
      </c>
      <c r="S331" s="230">
        <v>0.00031</v>
      </c>
      <c r="T331" s="231">
        <f>S331*H331</f>
        <v>0.076332230000000001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2" t="s">
        <v>225</v>
      </c>
      <c r="AT331" s="232" t="s">
        <v>136</v>
      </c>
      <c r="AU331" s="232" t="s">
        <v>141</v>
      </c>
      <c r="AY331" s="18" t="s">
        <v>133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8" t="s">
        <v>141</v>
      </c>
      <c r="BK331" s="233">
        <f>ROUND(I331*H331,2)</f>
        <v>0</v>
      </c>
      <c r="BL331" s="18" t="s">
        <v>225</v>
      </c>
      <c r="BM331" s="232" t="s">
        <v>470</v>
      </c>
    </row>
    <row r="332" s="13" customFormat="1">
      <c r="A332" s="13"/>
      <c r="B332" s="234"/>
      <c r="C332" s="235"/>
      <c r="D332" s="236" t="s">
        <v>143</v>
      </c>
      <c r="E332" s="237" t="s">
        <v>1</v>
      </c>
      <c r="F332" s="238" t="s">
        <v>144</v>
      </c>
      <c r="G332" s="235"/>
      <c r="H332" s="237" t="s">
        <v>1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143</v>
      </c>
      <c r="AU332" s="244" t="s">
        <v>141</v>
      </c>
      <c r="AV332" s="13" t="s">
        <v>85</v>
      </c>
      <c r="AW332" s="13" t="s">
        <v>32</v>
      </c>
      <c r="AX332" s="13" t="s">
        <v>77</v>
      </c>
      <c r="AY332" s="244" t="s">
        <v>133</v>
      </c>
    </row>
    <row r="333" s="14" customFormat="1">
      <c r="A333" s="14"/>
      <c r="B333" s="245"/>
      <c r="C333" s="246"/>
      <c r="D333" s="236" t="s">
        <v>143</v>
      </c>
      <c r="E333" s="247" t="s">
        <v>1</v>
      </c>
      <c r="F333" s="248" t="s">
        <v>471</v>
      </c>
      <c r="G333" s="246"/>
      <c r="H333" s="249">
        <v>43.814999999999998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143</v>
      </c>
      <c r="AU333" s="255" t="s">
        <v>141</v>
      </c>
      <c r="AV333" s="14" t="s">
        <v>141</v>
      </c>
      <c r="AW333" s="14" t="s">
        <v>32</v>
      </c>
      <c r="AX333" s="14" t="s">
        <v>77</v>
      </c>
      <c r="AY333" s="255" t="s">
        <v>133</v>
      </c>
    </row>
    <row r="334" s="14" customFormat="1">
      <c r="A334" s="14"/>
      <c r="B334" s="245"/>
      <c r="C334" s="246"/>
      <c r="D334" s="236" t="s">
        <v>143</v>
      </c>
      <c r="E334" s="247" t="s">
        <v>1</v>
      </c>
      <c r="F334" s="248" t="s">
        <v>472</v>
      </c>
      <c r="G334" s="246"/>
      <c r="H334" s="249">
        <v>27.632999999999999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5" t="s">
        <v>143</v>
      </c>
      <c r="AU334" s="255" t="s">
        <v>141</v>
      </c>
      <c r="AV334" s="14" t="s">
        <v>141</v>
      </c>
      <c r="AW334" s="14" t="s">
        <v>32</v>
      </c>
      <c r="AX334" s="14" t="s">
        <v>77</v>
      </c>
      <c r="AY334" s="255" t="s">
        <v>133</v>
      </c>
    </row>
    <row r="335" s="16" customFormat="1">
      <c r="A335" s="16"/>
      <c r="B335" s="278"/>
      <c r="C335" s="279"/>
      <c r="D335" s="236" t="s">
        <v>143</v>
      </c>
      <c r="E335" s="280" t="s">
        <v>1</v>
      </c>
      <c r="F335" s="281" t="s">
        <v>473</v>
      </c>
      <c r="G335" s="279"/>
      <c r="H335" s="282">
        <v>71.447999999999993</v>
      </c>
      <c r="I335" s="283"/>
      <c r="J335" s="279"/>
      <c r="K335" s="279"/>
      <c r="L335" s="284"/>
      <c r="M335" s="285"/>
      <c r="N335" s="286"/>
      <c r="O335" s="286"/>
      <c r="P335" s="286"/>
      <c r="Q335" s="286"/>
      <c r="R335" s="286"/>
      <c r="S335" s="286"/>
      <c r="T335" s="287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T335" s="288" t="s">
        <v>143</v>
      </c>
      <c r="AU335" s="288" t="s">
        <v>141</v>
      </c>
      <c r="AV335" s="16" t="s">
        <v>134</v>
      </c>
      <c r="AW335" s="16" t="s">
        <v>32</v>
      </c>
      <c r="AX335" s="16" t="s">
        <v>77</v>
      </c>
      <c r="AY335" s="288" t="s">
        <v>133</v>
      </c>
    </row>
    <row r="336" s="13" customFormat="1">
      <c r="A336" s="13"/>
      <c r="B336" s="234"/>
      <c r="C336" s="235"/>
      <c r="D336" s="236" t="s">
        <v>143</v>
      </c>
      <c r="E336" s="237" t="s">
        <v>1</v>
      </c>
      <c r="F336" s="238" t="s">
        <v>145</v>
      </c>
      <c r="G336" s="235"/>
      <c r="H336" s="237" t="s">
        <v>1</v>
      </c>
      <c r="I336" s="239"/>
      <c r="J336" s="235"/>
      <c r="K336" s="235"/>
      <c r="L336" s="240"/>
      <c r="M336" s="241"/>
      <c r="N336" s="242"/>
      <c r="O336" s="242"/>
      <c r="P336" s="242"/>
      <c r="Q336" s="242"/>
      <c r="R336" s="242"/>
      <c r="S336" s="242"/>
      <c r="T336" s="24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4" t="s">
        <v>143</v>
      </c>
      <c r="AU336" s="244" t="s">
        <v>141</v>
      </c>
      <c r="AV336" s="13" t="s">
        <v>85</v>
      </c>
      <c r="AW336" s="13" t="s">
        <v>32</v>
      </c>
      <c r="AX336" s="13" t="s">
        <v>77</v>
      </c>
      <c r="AY336" s="244" t="s">
        <v>133</v>
      </c>
    </row>
    <row r="337" s="14" customFormat="1">
      <c r="A337" s="14"/>
      <c r="B337" s="245"/>
      <c r="C337" s="246"/>
      <c r="D337" s="236" t="s">
        <v>143</v>
      </c>
      <c r="E337" s="247" t="s">
        <v>1</v>
      </c>
      <c r="F337" s="248" t="s">
        <v>474</v>
      </c>
      <c r="G337" s="246"/>
      <c r="H337" s="249">
        <v>47.840000000000003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5" t="s">
        <v>143</v>
      </c>
      <c r="AU337" s="255" t="s">
        <v>141</v>
      </c>
      <c r="AV337" s="14" t="s">
        <v>141</v>
      </c>
      <c r="AW337" s="14" t="s">
        <v>32</v>
      </c>
      <c r="AX337" s="14" t="s">
        <v>77</v>
      </c>
      <c r="AY337" s="255" t="s">
        <v>133</v>
      </c>
    </row>
    <row r="338" s="14" customFormat="1">
      <c r="A338" s="14"/>
      <c r="B338" s="245"/>
      <c r="C338" s="246"/>
      <c r="D338" s="236" t="s">
        <v>143</v>
      </c>
      <c r="E338" s="247" t="s">
        <v>1</v>
      </c>
      <c r="F338" s="248" t="s">
        <v>475</v>
      </c>
      <c r="G338" s="246"/>
      <c r="H338" s="249">
        <v>30.670000000000002</v>
      </c>
      <c r="I338" s="250"/>
      <c r="J338" s="246"/>
      <c r="K338" s="246"/>
      <c r="L338" s="251"/>
      <c r="M338" s="252"/>
      <c r="N338" s="253"/>
      <c r="O338" s="253"/>
      <c r="P338" s="253"/>
      <c r="Q338" s="253"/>
      <c r="R338" s="253"/>
      <c r="S338" s="253"/>
      <c r="T338" s="25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5" t="s">
        <v>143</v>
      </c>
      <c r="AU338" s="255" t="s">
        <v>141</v>
      </c>
      <c r="AV338" s="14" t="s">
        <v>141</v>
      </c>
      <c r="AW338" s="14" t="s">
        <v>32</v>
      </c>
      <c r="AX338" s="14" t="s">
        <v>77</v>
      </c>
      <c r="AY338" s="255" t="s">
        <v>133</v>
      </c>
    </row>
    <row r="339" s="16" customFormat="1">
      <c r="A339" s="16"/>
      <c r="B339" s="278"/>
      <c r="C339" s="279"/>
      <c r="D339" s="236" t="s">
        <v>143</v>
      </c>
      <c r="E339" s="280" t="s">
        <v>1</v>
      </c>
      <c r="F339" s="281" t="s">
        <v>473</v>
      </c>
      <c r="G339" s="279"/>
      <c r="H339" s="282">
        <v>78.510000000000005</v>
      </c>
      <c r="I339" s="283"/>
      <c r="J339" s="279"/>
      <c r="K339" s="279"/>
      <c r="L339" s="284"/>
      <c r="M339" s="285"/>
      <c r="N339" s="286"/>
      <c r="O339" s="286"/>
      <c r="P339" s="286"/>
      <c r="Q339" s="286"/>
      <c r="R339" s="286"/>
      <c r="S339" s="286"/>
      <c r="T339" s="287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T339" s="288" t="s">
        <v>143</v>
      </c>
      <c r="AU339" s="288" t="s">
        <v>141</v>
      </c>
      <c r="AV339" s="16" t="s">
        <v>134</v>
      </c>
      <c r="AW339" s="16" t="s">
        <v>32</v>
      </c>
      <c r="AX339" s="16" t="s">
        <v>77</v>
      </c>
      <c r="AY339" s="288" t="s">
        <v>133</v>
      </c>
    </row>
    <row r="340" s="13" customFormat="1">
      <c r="A340" s="13"/>
      <c r="B340" s="234"/>
      <c r="C340" s="235"/>
      <c r="D340" s="236" t="s">
        <v>143</v>
      </c>
      <c r="E340" s="237" t="s">
        <v>1</v>
      </c>
      <c r="F340" s="238" t="s">
        <v>146</v>
      </c>
      <c r="G340" s="235"/>
      <c r="H340" s="237" t="s">
        <v>1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143</v>
      </c>
      <c r="AU340" s="244" t="s">
        <v>141</v>
      </c>
      <c r="AV340" s="13" t="s">
        <v>85</v>
      </c>
      <c r="AW340" s="13" t="s">
        <v>32</v>
      </c>
      <c r="AX340" s="13" t="s">
        <v>77</v>
      </c>
      <c r="AY340" s="244" t="s">
        <v>133</v>
      </c>
    </row>
    <row r="341" s="14" customFormat="1">
      <c r="A341" s="14"/>
      <c r="B341" s="245"/>
      <c r="C341" s="246"/>
      <c r="D341" s="236" t="s">
        <v>143</v>
      </c>
      <c r="E341" s="247" t="s">
        <v>1</v>
      </c>
      <c r="F341" s="248" t="s">
        <v>476</v>
      </c>
      <c r="G341" s="246"/>
      <c r="H341" s="249">
        <v>44.390000000000001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5" t="s">
        <v>143</v>
      </c>
      <c r="AU341" s="255" t="s">
        <v>141</v>
      </c>
      <c r="AV341" s="14" t="s">
        <v>141</v>
      </c>
      <c r="AW341" s="14" t="s">
        <v>32</v>
      </c>
      <c r="AX341" s="14" t="s">
        <v>77</v>
      </c>
      <c r="AY341" s="255" t="s">
        <v>133</v>
      </c>
    </row>
    <row r="342" s="14" customFormat="1">
      <c r="A342" s="14"/>
      <c r="B342" s="245"/>
      <c r="C342" s="246"/>
      <c r="D342" s="236" t="s">
        <v>143</v>
      </c>
      <c r="E342" s="247" t="s">
        <v>1</v>
      </c>
      <c r="F342" s="248" t="s">
        <v>477</v>
      </c>
      <c r="G342" s="246"/>
      <c r="H342" s="249">
        <v>51.884999999999998</v>
      </c>
      <c r="I342" s="250"/>
      <c r="J342" s="246"/>
      <c r="K342" s="246"/>
      <c r="L342" s="251"/>
      <c r="M342" s="252"/>
      <c r="N342" s="253"/>
      <c r="O342" s="253"/>
      <c r="P342" s="253"/>
      <c r="Q342" s="253"/>
      <c r="R342" s="253"/>
      <c r="S342" s="253"/>
      <c r="T342" s="25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5" t="s">
        <v>143</v>
      </c>
      <c r="AU342" s="255" t="s">
        <v>141</v>
      </c>
      <c r="AV342" s="14" t="s">
        <v>141</v>
      </c>
      <c r="AW342" s="14" t="s">
        <v>32</v>
      </c>
      <c r="AX342" s="14" t="s">
        <v>77</v>
      </c>
      <c r="AY342" s="255" t="s">
        <v>133</v>
      </c>
    </row>
    <row r="343" s="16" customFormat="1">
      <c r="A343" s="16"/>
      <c r="B343" s="278"/>
      <c r="C343" s="279"/>
      <c r="D343" s="236" t="s">
        <v>143</v>
      </c>
      <c r="E343" s="280" t="s">
        <v>1</v>
      </c>
      <c r="F343" s="281" t="s">
        <v>473</v>
      </c>
      <c r="G343" s="279"/>
      <c r="H343" s="282">
        <v>96.275000000000006</v>
      </c>
      <c r="I343" s="283"/>
      <c r="J343" s="279"/>
      <c r="K343" s="279"/>
      <c r="L343" s="284"/>
      <c r="M343" s="285"/>
      <c r="N343" s="286"/>
      <c r="O343" s="286"/>
      <c r="P343" s="286"/>
      <c r="Q343" s="286"/>
      <c r="R343" s="286"/>
      <c r="S343" s="286"/>
      <c r="T343" s="287"/>
      <c r="U343" s="16"/>
      <c r="V343" s="16"/>
      <c r="W343" s="16"/>
      <c r="X343" s="16"/>
      <c r="Y343" s="16"/>
      <c r="Z343" s="16"/>
      <c r="AA343" s="16"/>
      <c r="AB343" s="16"/>
      <c r="AC343" s="16"/>
      <c r="AD343" s="16"/>
      <c r="AE343" s="16"/>
      <c r="AT343" s="288" t="s">
        <v>143</v>
      </c>
      <c r="AU343" s="288" t="s">
        <v>141</v>
      </c>
      <c r="AV343" s="16" t="s">
        <v>134</v>
      </c>
      <c r="AW343" s="16" t="s">
        <v>32</v>
      </c>
      <c r="AX343" s="16" t="s">
        <v>77</v>
      </c>
      <c r="AY343" s="288" t="s">
        <v>133</v>
      </c>
    </row>
    <row r="344" s="15" customFormat="1">
      <c r="A344" s="15"/>
      <c r="B344" s="256"/>
      <c r="C344" s="257"/>
      <c r="D344" s="236" t="s">
        <v>143</v>
      </c>
      <c r="E344" s="258" t="s">
        <v>1</v>
      </c>
      <c r="F344" s="259" t="s">
        <v>147</v>
      </c>
      <c r="G344" s="257"/>
      <c r="H344" s="260">
        <v>246.233</v>
      </c>
      <c r="I344" s="261"/>
      <c r="J344" s="257"/>
      <c r="K344" s="257"/>
      <c r="L344" s="262"/>
      <c r="M344" s="263"/>
      <c r="N344" s="264"/>
      <c r="O344" s="264"/>
      <c r="P344" s="264"/>
      <c r="Q344" s="264"/>
      <c r="R344" s="264"/>
      <c r="S344" s="264"/>
      <c r="T344" s="26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6" t="s">
        <v>143</v>
      </c>
      <c r="AU344" s="266" t="s">
        <v>141</v>
      </c>
      <c r="AV344" s="15" t="s">
        <v>140</v>
      </c>
      <c r="AW344" s="15" t="s">
        <v>32</v>
      </c>
      <c r="AX344" s="15" t="s">
        <v>85</v>
      </c>
      <c r="AY344" s="266" t="s">
        <v>133</v>
      </c>
    </row>
    <row r="345" s="2" customFormat="1" ht="24.15" customHeight="1">
      <c r="A345" s="39"/>
      <c r="B345" s="40"/>
      <c r="C345" s="220" t="s">
        <v>478</v>
      </c>
      <c r="D345" s="220" t="s">
        <v>136</v>
      </c>
      <c r="E345" s="221" t="s">
        <v>479</v>
      </c>
      <c r="F345" s="222" t="s">
        <v>480</v>
      </c>
      <c r="G345" s="223" t="s">
        <v>156</v>
      </c>
      <c r="H345" s="224">
        <v>246.233</v>
      </c>
      <c r="I345" s="225"/>
      <c r="J345" s="226">
        <f>ROUND(I345*H345,2)</f>
        <v>0</v>
      </c>
      <c r="K345" s="227"/>
      <c r="L345" s="45"/>
      <c r="M345" s="228" t="s">
        <v>1</v>
      </c>
      <c r="N345" s="229" t="s">
        <v>43</v>
      </c>
      <c r="O345" s="92"/>
      <c r="P345" s="230">
        <f>O345*H345</f>
        <v>0</v>
      </c>
      <c r="Q345" s="230">
        <v>0</v>
      </c>
      <c r="R345" s="230">
        <f>Q345*H345</f>
        <v>0</v>
      </c>
      <c r="S345" s="230">
        <v>0</v>
      </c>
      <c r="T345" s="231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2" t="s">
        <v>225</v>
      </c>
      <c r="AT345" s="232" t="s">
        <v>136</v>
      </c>
      <c r="AU345" s="232" t="s">
        <v>141</v>
      </c>
      <c r="AY345" s="18" t="s">
        <v>133</v>
      </c>
      <c r="BE345" s="233">
        <f>IF(N345="základní",J345,0)</f>
        <v>0</v>
      </c>
      <c r="BF345" s="233">
        <f>IF(N345="snížená",J345,0)</f>
        <v>0</v>
      </c>
      <c r="BG345" s="233">
        <f>IF(N345="zákl. přenesená",J345,0)</f>
        <v>0</v>
      </c>
      <c r="BH345" s="233">
        <f>IF(N345="sníž. přenesená",J345,0)</f>
        <v>0</v>
      </c>
      <c r="BI345" s="233">
        <f>IF(N345="nulová",J345,0)</f>
        <v>0</v>
      </c>
      <c r="BJ345" s="18" t="s">
        <v>141</v>
      </c>
      <c r="BK345" s="233">
        <f>ROUND(I345*H345,2)</f>
        <v>0</v>
      </c>
      <c r="BL345" s="18" t="s">
        <v>225</v>
      </c>
      <c r="BM345" s="232" t="s">
        <v>481</v>
      </c>
    </row>
    <row r="346" s="2" customFormat="1" ht="24.15" customHeight="1">
      <c r="A346" s="39"/>
      <c r="B346" s="40"/>
      <c r="C346" s="220" t="s">
        <v>482</v>
      </c>
      <c r="D346" s="220" t="s">
        <v>136</v>
      </c>
      <c r="E346" s="221" t="s">
        <v>483</v>
      </c>
      <c r="F346" s="222" t="s">
        <v>484</v>
      </c>
      <c r="G346" s="223" t="s">
        <v>156</v>
      </c>
      <c r="H346" s="224">
        <v>387.34300000000002</v>
      </c>
      <c r="I346" s="225"/>
      <c r="J346" s="226">
        <f>ROUND(I346*H346,2)</f>
        <v>0</v>
      </c>
      <c r="K346" s="227"/>
      <c r="L346" s="45"/>
      <c r="M346" s="228" t="s">
        <v>1</v>
      </c>
      <c r="N346" s="229" t="s">
        <v>43</v>
      </c>
      <c r="O346" s="92"/>
      <c r="P346" s="230">
        <f>O346*H346</f>
        <v>0</v>
      </c>
      <c r="Q346" s="230">
        <v>0.00021000000000000001</v>
      </c>
      <c r="R346" s="230">
        <f>Q346*H346</f>
        <v>0.08134203000000001</v>
      </c>
      <c r="S346" s="230">
        <v>0</v>
      </c>
      <c r="T346" s="23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2" t="s">
        <v>225</v>
      </c>
      <c r="AT346" s="232" t="s">
        <v>136</v>
      </c>
      <c r="AU346" s="232" t="s">
        <v>141</v>
      </c>
      <c r="AY346" s="18" t="s">
        <v>133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18" t="s">
        <v>141</v>
      </c>
      <c r="BK346" s="233">
        <f>ROUND(I346*H346,2)</f>
        <v>0</v>
      </c>
      <c r="BL346" s="18" t="s">
        <v>225</v>
      </c>
      <c r="BM346" s="232" t="s">
        <v>485</v>
      </c>
    </row>
    <row r="347" s="14" customFormat="1">
      <c r="A347" s="14"/>
      <c r="B347" s="245"/>
      <c r="C347" s="246"/>
      <c r="D347" s="236" t="s">
        <v>143</v>
      </c>
      <c r="E347" s="247" t="s">
        <v>1</v>
      </c>
      <c r="F347" s="248" t="s">
        <v>486</v>
      </c>
      <c r="G347" s="246"/>
      <c r="H347" s="249">
        <v>387.34300000000002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5" t="s">
        <v>143</v>
      </c>
      <c r="AU347" s="255" t="s">
        <v>141</v>
      </c>
      <c r="AV347" s="14" t="s">
        <v>141</v>
      </c>
      <c r="AW347" s="14" t="s">
        <v>32</v>
      </c>
      <c r="AX347" s="14" t="s">
        <v>85</v>
      </c>
      <c r="AY347" s="255" t="s">
        <v>133</v>
      </c>
    </row>
    <row r="348" s="2" customFormat="1" ht="33" customHeight="1">
      <c r="A348" s="39"/>
      <c r="B348" s="40"/>
      <c r="C348" s="220" t="s">
        <v>487</v>
      </c>
      <c r="D348" s="220" t="s">
        <v>136</v>
      </c>
      <c r="E348" s="221" t="s">
        <v>488</v>
      </c>
      <c r="F348" s="222" t="s">
        <v>489</v>
      </c>
      <c r="G348" s="223" t="s">
        <v>156</v>
      </c>
      <c r="H348" s="224">
        <v>387.34300000000002</v>
      </c>
      <c r="I348" s="225"/>
      <c r="J348" s="226">
        <f>ROUND(I348*H348,2)</f>
        <v>0</v>
      </c>
      <c r="K348" s="227"/>
      <c r="L348" s="45"/>
      <c r="M348" s="228" t="s">
        <v>1</v>
      </c>
      <c r="N348" s="229" t="s">
        <v>43</v>
      </c>
      <c r="O348" s="92"/>
      <c r="P348" s="230">
        <f>O348*H348</f>
        <v>0</v>
      </c>
      <c r="Q348" s="230">
        <v>0.00029</v>
      </c>
      <c r="R348" s="230">
        <f>Q348*H348</f>
        <v>0.11232947</v>
      </c>
      <c r="S348" s="230">
        <v>0</v>
      </c>
      <c r="T348" s="231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2" t="s">
        <v>225</v>
      </c>
      <c r="AT348" s="232" t="s">
        <v>136</v>
      </c>
      <c r="AU348" s="232" t="s">
        <v>141</v>
      </c>
      <c r="AY348" s="18" t="s">
        <v>133</v>
      </c>
      <c r="BE348" s="233">
        <f>IF(N348="základní",J348,0)</f>
        <v>0</v>
      </c>
      <c r="BF348" s="233">
        <f>IF(N348="snížená",J348,0)</f>
        <v>0</v>
      </c>
      <c r="BG348" s="233">
        <f>IF(N348="zákl. přenesená",J348,0)</f>
        <v>0</v>
      </c>
      <c r="BH348" s="233">
        <f>IF(N348="sníž. přenesená",J348,0)</f>
        <v>0</v>
      </c>
      <c r="BI348" s="233">
        <f>IF(N348="nulová",J348,0)</f>
        <v>0</v>
      </c>
      <c r="BJ348" s="18" t="s">
        <v>141</v>
      </c>
      <c r="BK348" s="233">
        <f>ROUND(I348*H348,2)</f>
        <v>0</v>
      </c>
      <c r="BL348" s="18" t="s">
        <v>225</v>
      </c>
      <c r="BM348" s="232" t="s">
        <v>490</v>
      </c>
    </row>
    <row r="349" s="12" customFormat="1" ht="25.92" customHeight="1">
      <c r="A349" s="12"/>
      <c r="B349" s="204"/>
      <c r="C349" s="205"/>
      <c r="D349" s="206" t="s">
        <v>76</v>
      </c>
      <c r="E349" s="207" t="s">
        <v>491</v>
      </c>
      <c r="F349" s="207" t="s">
        <v>492</v>
      </c>
      <c r="G349" s="205"/>
      <c r="H349" s="205"/>
      <c r="I349" s="208"/>
      <c r="J349" s="209">
        <f>BK349</f>
        <v>0</v>
      </c>
      <c r="K349" s="205"/>
      <c r="L349" s="210"/>
      <c r="M349" s="211"/>
      <c r="N349" s="212"/>
      <c r="O349" s="212"/>
      <c r="P349" s="213">
        <f>P350</f>
        <v>0</v>
      </c>
      <c r="Q349" s="212"/>
      <c r="R349" s="213">
        <f>R350</f>
        <v>0</v>
      </c>
      <c r="S349" s="212"/>
      <c r="T349" s="214">
        <f>T350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15" t="s">
        <v>140</v>
      </c>
      <c r="AT349" s="216" t="s">
        <v>76</v>
      </c>
      <c r="AU349" s="216" t="s">
        <v>77</v>
      </c>
      <c r="AY349" s="215" t="s">
        <v>133</v>
      </c>
      <c r="BK349" s="217">
        <f>BK350</f>
        <v>0</v>
      </c>
    </row>
    <row r="350" s="2" customFormat="1" ht="24.15" customHeight="1">
      <c r="A350" s="39"/>
      <c r="B350" s="40"/>
      <c r="C350" s="220" t="s">
        <v>493</v>
      </c>
      <c r="D350" s="220" t="s">
        <v>136</v>
      </c>
      <c r="E350" s="221" t="s">
        <v>494</v>
      </c>
      <c r="F350" s="222" t="s">
        <v>495</v>
      </c>
      <c r="G350" s="223" t="s">
        <v>496</v>
      </c>
      <c r="H350" s="224">
        <v>16</v>
      </c>
      <c r="I350" s="225"/>
      <c r="J350" s="226">
        <f>ROUND(I350*H350,2)</f>
        <v>0</v>
      </c>
      <c r="K350" s="227"/>
      <c r="L350" s="45"/>
      <c r="M350" s="228" t="s">
        <v>1</v>
      </c>
      <c r="N350" s="229" t="s">
        <v>43</v>
      </c>
      <c r="O350" s="92"/>
      <c r="P350" s="230">
        <f>O350*H350</f>
        <v>0</v>
      </c>
      <c r="Q350" s="230">
        <v>0</v>
      </c>
      <c r="R350" s="230">
        <f>Q350*H350</f>
        <v>0</v>
      </c>
      <c r="S350" s="230">
        <v>0</v>
      </c>
      <c r="T350" s="231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2" t="s">
        <v>497</v>
      </c>
      <c r="AT350" s="232" t="s">
        <v>136</v>
      </c>
      <c r="AU350" s="232" t="s">
        <v>85</v>
      </c>
      <c r="AY350" s="18" t="s">
        <v>133</v>
      </c>
      <c r="BE350" s="233">
        <f>IF(N350="základní",J350,0)</f>
        <v>0</v>
      </c>
      <c r="BF350" s="233">
        <f>IF(N350="snížená",J350,0)</f>
        <v>0</v>
      </c>
      <c r="BG350" s="233">
        <f>IF(N350="zákl. přenesená",J350,0)</f>
        <v>0</v>
      </c>
      <c r="BH350" s="233">
        <f>IF(N350="sníž. přenesená",J350,0)</f>
        <v>0</v>
      </c>
      <c r="BI350" s="233">
        <f>IF(N350="nulová",J350,0)</f>
        <v>0</v>
      </c>
      <c r="BJ350" s="18" t="s">
        <v>141</v>
      </c>
      <c r="BK350" s="233">
        <f>ROUND(I350*H350,2)</f>
        <v>0</v>
      </c>
      <c r="BL350" s="18" t="s">
        <v>497</v>
      </c>
      <c r="BM350" s="232" t="s">
        <v>498</v>
      </c>
    </row>
    <row r="351" s="12" customFormat="1" ht="25.92" customHeight="1">
      <c r="A351" s="12"/>
      <c r="B351" s="204"/>
      <c r="C351" s="205"/>
      <c r="D351" s="206" t="s">
        <v>76</v>
      </c>
      <c r="E351" s="207" t="s">
        <v>499</v>
      </c>
      <c r="F351" s="207" t="s">
        <v>500</v>
      </c>
      <c r="G351" s="205"/>
      <c r="H351" s="205"/>
      <c r="I351" s="208"/>
      <c r="J351" s="209">
        <f>BK351</f>
        <v>0</v>
      </c>
      <c r="K351" s="205"/>
      <c r="L351" s="210"/>
      <c r="M351" s="211"/>
      <c r="N351" s="212"/>
      <c r="O351" s="212"/>
      <c r="P351" s="213">
        <f>P352+P354</f>
        <v>0</v>
      </c>
      <c r="Q351" s="212"/>
      <c r="R351" s="213">
        <f>R352+R354</f>
        <v>0</v>
      </c>
      <c r="S351" s="212"/>
      <c r="T351" s="214">
        <f>T352+T354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15" t="s">
        <v>166</v>
      </c>
      <c r="AT351" s="216" t="s">
        <v>76</v>
      </c>
      <c r="AU351" s="216" t="s">
        <v>77</v>
      </c>
      <c r="AY351" s="215" t="s">
        <v>133</v>
      </c>
      <c r="BK351" s="217">
        <f>BK352+BK354</f>
        <v>0</v>
      </c>
    </row>
    <row r="352" s="12" customFormat="1" ht="22.8" customHeight="1">
      <c r="A352" s="12"/>
      <c r="B352" s="204"/>
      <c r="C352" s="205"/>
      <c r="D352" s="206" t="s">
        <v>76</v>
      </c>
      <c r="E352" s="218" t="s">
        <v>501</v>
      </c>
      <c r="F352" s="218" t="s">
        <v>502</v>
      </c>
      <c r="G352" s="205"/>
      <c r="H352" s="205"/>
      <c r="I352" s="208"/>
      <c r="J352" s="219">
        <f>BK352</f>
        <v>0</v>
      </c>
      <c r="K352" s="205"/>
      <c r="L352" s="210"/>
      <c r="M352" s="211"/>
      <c r="N352" s="212"/>
      <c r="O352" s="212"/>
      <c r="P352" s="213">
        <f>P353</f>
        <v>0</v>
      </c>
      <c r="Q352" s="212"/>
      <c r="R352" s="213">
        <f>R353</f>
        <v>0</v>
      </c>
      <c r="S352" s="212"/>
      <c r="T352" s="214">
        <f>T353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15" t="s">
        <v>166</v>
      </c>
      <c r="AT352" s="216" t="s">
        <v>76</v>
      </c>
      <c r="AU352" s="216" t="s">
        <v>85</v>
      </c>
      <c r="AY352" s="215" t="s">
        <v>133</v>
      </c>
      <c r="BK352" s="217">
        <f>BK353</f>
        <v>0</v>
      </c>
    </row>
    <row r="353" s="2" customFormat="1" ht="16.5" customHeight="1">
      <c r="A353" s="39"/>
      <c r="B353" s="40"/>
      <c r="C353" s="220" t="s">
        <v>503</v>
      </c>
      <c r="D353" s="220" t="s">
        <v>136</v>
      </c>
      <c r="E353" s="221" t="s">
        <v>504</v>
      </c>
      <c r="F353" s="222" t="s">
        <v>505</v>
      </c>
      <c r="G353" s="223" t="s">
        <v>506</v>
      </c>
      <c r="H353" s="224">
        <v>1</v>
      </c>
      <c r="I353" s="225"/>
      <c r="J353" s="226">
        <f>ROUND(I353*H353,2)</f>
        <v>0</v>
      </c>
      <c r="K353" s="227"/>
      <c r="L353" s="45"/>
      <c r="M353" s="228" t="s">
        <v>1</v>
      </c>
      <c r="N353" s="229" t="s">
        <v>43</v>
      </c>
      <c r="O353" s="92"/>
      <c r="P353" s="230">
        <f>O353*H353</f>
        <v>0</v>
      </c>
      <c r="Q353" s="230">
        <v>0</v>
      </c>
      <c r="R353" s="230">
        <f>Q353*H353</f>
        <v>0</v>
      </c>
      <c r="S353" s="230">
        <v>0</v>
      </c>
      <c r="T353" s="231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2" t="s">
        <v>507</v>
      </c>
      <c r="AT353" s="232" t="s">
        <v>136</v>
      </c>
      <c r="AU353" s="232" t="s">
        <v>141</v>
      </c>
      <c r="AY353" s="18" t="s">
        <v>133</v>
      </c>
      <c r="BE353" s="233">
        <f>IF(N353="základní",J353,0)</f>
        <v>0</v>
      </c>
      <c r="BF353" s="233">
        <f>IF(N353="snížená",J353,0)</f>
        <v>0</v>
      </c>
      <c r="BG353" s="233">
        <f>IF(N353="zákl. přenesená",J353,0)</f>
        <v>0</v>
      </c>
      <c r="BH353" s="233">
        <f>IF(N353="sníž. přenesená",J353,0)</f>
        <v>0</v>
      </c>
      <c r="BI353" s="233">
        <f>IF(N353="nulová",J353,0)</f>
        <v>0</v>
      </c>
      <c r="BJ353" s="18" t="s">
        <v>141</v>
      </c>
      <c r="BK353" s="233">
        <f>ROUND(I353*H353,2)</f>
        <v>0</v>
      </c>
      <c r="BL353" s="18" t="s">
        <v>507</v>
      </c>
      <c r="BM353" s="232" t="s">
        <v>508</v>
      </c>
    </row>
    <row r="354" s="12" customFormat="1" ht="22.8" customHeight="1">
      <c r="A354" s="12"/>
      <c r="B354" s="204"/>
      <c r="C354" s="205"/>
      <c r="D354" s="206" t="s">
        <v>76</v>
      </c>
      <c r="E354" s="218" t="s">
        <v>509</v>
      </c>
      <c r="F354" s="218" t="s">
        <v>510</v>
      </c>
      <c r="G354" s="205"/>
      <c r="H354" s="205"/>
      <c r="I354" s="208"/>
      <c r="J354" s="219">
        <f>BK354</f>
        <v>0</v>
      </c>
      <c r="K354" s="205"/>
      <c r="L354" s="210"/>
      <c r="M354" s="211"/>
      <c r="N354" s="212"/>
      <c r="O354" s="212"/>
      <c r="P354" s="213">
        <f>SUM(P355:P357)</f>
        <v>0</v>
      </c>
      <c r="Q354" s="212"/>
      <c r="R354" s="213">
        <f>SUM(R355:R357)</f>
        <v>0</v>
      </c>
      <c r="S354" s="212"/>
      <c r="T354" s="214">
        <f>SUM(T355:T357)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5" t="s">
        <v>166</v>
      </c>
      <c r="AT354" s="216" t="s">
        <v>76</v>
      </c>
      <c r="AU354" s="216" t="s">
        <v>85</v>
      </c>
      <c r="AY354" s="215" t="s">
        <v>133</v>
      </c>
      <c r="BK354" s="217">
        <f>SUM(BK355:BK357)</f>
        <v>0</v>
      </c>
    </row>
    <row r="355" s="2" customFormat="1" ht="16.5" customHeight="1">
      <c r="A355" s="39"/>
      <c r="B355" s="40"/>
      <c r="C355" s="220" t="s">
        <v>511</v>
      </c>
      <c r="D355" s="220" t="s">
        <v>136</v>
      </c>
      <c r="E355" s="221" t="s">
        <v>512</v>
      </c>
      <c r="F355" s="222" t="s">
        <v>513</v>
      </c>
      <c r="G355" s="223" t="s">
        <v>506</v>
      </c>
      <c r="H355" s="224">
        <v>1</v>
      </c>
      <c r="I355" s="225"/>
      <c r="J355" s="226">
        <f>ROUND(I355*H355,2)</f>
        <v>0</v>
      </c>
      <c r="K355" s="227"/>
      <c r="L355" s="45"/>
      <c r="M355" s="228" t="s">
        <v>1</v>
      </c>
      <c r="N355" s="229" t="s">
        <v>43</v>
      </c>
      <c r="O355" s="92"/>
      <c r="P355" s="230">
        <f>O355*H355</f>
        <v>0</v>
      </c>
      <c r="Q355" s="230">
        <v>0</v>
      </c>
      <c r="R355" s="230">
        <f>Q355*H355</f>
        <v>0</v>
      </c>
      <c r="S355" s="230">
        <v>0</v>
      </c>
      <c r="T355" s="231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2" t="s">
        <v>507</v>
      </c>
      <c r="AT355" s="232" t="s">
        <v>136</v>
      </c>
      <c r="AU355" s="232" t="s">
        <v>141</v>
      </c>
      <c r="AY355" s="18" t="s">
        <v>133</v>
      </c>
      <c r="BE355" s="233">
        <f>IF(N355="základní",J355,0)</f>
        <v>0</v>
      </c>
      <c r="BF355" s="233">
        <f>IF(N355="snížená",J355,0)</f>
        <v>0</v>
      </c>
      <c r="BG355" s="233">
        <f>IF(N355="zákl. přenesená",J355,0)</f>
        <v>0</v>
      </c>
      <c r="BH355" s="233">
        <f>IF(N355="sníž. přenesená",J355,0)</f>
        <v>0</v>
      </c>
      <c r="BI355" s="233">
        <f>IF(N355="nulová",J355,0)</f>
        <v>0</v>
      </c>
      <c r="BJ355" s="18" t="s">
        <v>141</v>
      </c>
      <c r="BK355" s="233">
        <f>ROUND(I355*H355,2)</f>
        <v>0</v>
      </c>
      <c r="BL355" s="18" t="s">
        <v>507</v>
      </c>
      <c r="BM355" s="232" t="s">
        <v>514</v>
      </c>
    </row>
    <row r="356" s="2" customFormat="1" ht="16.5" customHeight="1">
      <c r="A356" s="39"/>
      <c r="B356" s="40"/>
      <c r="C356" s="220" t="s">
        <v>515</v>
      </c>
      <c r="D356" s="220" t="s">
        <v>136</v>
      </c>
      <c r="E356" s="221" t="s">
        <v>516</v>
      </c>
      <c r="F356" s="222" t="s">
        <v>517</v>
      </c>
      <c r="G356" s="223" t="s">
        <v>506</v>
      </c>
      <c r="H356" s="224">
        <v>1</v>
      </c>
      <c r="I356" s="225"/>
      <c r="J356" s="226">
        <f>ROUND(I356*H356,2)</f>
        <v>0</v>
      </c>
      <c r="K356" s="227"/>
      <c r="L356" s="45"/>
      <c r="M356" s="228" t="s">
        <v>1</v>
      </c>
      <c r="N356" s="229" t="s">
        <v>43</v>
      </c>
      <c r="O356" s="92"/>
      <c r="P356" s="230">
        <f>O356*H356</f>
        <v>0</v>
      </c>
      <c r="Q356" s="230">
        <v>0</v>
      </c>
      <c r="R356" s="230">
        <f>Q356*H356</f>
        <v>0</v>
      </c>
      <c r="S356" s="230">
        <v>0</v>
      </c>
      <c r="T356" s="231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2" t="s">
        <v>507</v>
      </c>
      <c r="AT356" s="232" t="s">
        <v>136</v>
      </c>
      <c r="AU356" s="232" t="s">
        <v>141</v>
      </c>
      <c r="AY356" s="18" t="s">
        <v>133</v>
      </c>
      <c r="BE356" s="233">
        <f>IF(N356="základní",J356,0)</f>
        <v>0</v>
      </c>
      <c r="BF356" s="233">
        <f>IF(N356="snížená",J356,0)</f>
        <v>0</v>
      </c>
      <c r="BG356" s="233">
        <f>IF(N356="zákl. přenesená",J356,0)</f>
        <v>0</v>
      </c>
      <c r="BH356" s="233">
        <f>IF(N356="sníž. přenesená",J356,0)</f>
        <v>0</v>
      </c>
      <c r="BI356" s="233">
        <f>IF(N356="nulová",J356,0)</f>
        <v>0</v>
      </c>
      <c r="BJ356" s="18" t="s">
        <v>141</v>
      </c>
      <c r="BK356" s="233">
        <f>ROUND(I356*H356,2)</f>
        <v>0</v>
      </c>
      <c r="BL356" s="18" t="s">
        <v>507</v>
      </c>
      <c r="BM356" s="232" t="s">
        <v>518</v>
      </c>
    </row>
    <row r="357" s="2" customFormat="1" ht="16.5" customHeight="1">
      <c r="A357" s="39"/>
      <c r="B357" s="40"/>
      <c r="C357" s="220" t="s">
        <v>519</v>
      </c>
      <c r="D357" s="220" t="s">
        <v>136</v>
      </c>
      <c r="E357" s="221" t="s">
        <v>520</v>
      </c>
      <c r="F357" s="222" t="s">
        <v>521</v>
      </c>
      <c r="G357" s="223" t="s">
        <v>506</v>
      </c>
      <c r="H357" s="224">
        <v>1</v>
      </c>
      <c r="I357" s="225"/>
      <c r="J357" s="226">
        <f>ROUND(I357*H357,2)</f>
        <v>0</v>
      </c>
      <c r="K357" s="227"/>
      <c r="L357" s="45"/>
      <c r="M357" s="289" t="s">
        <v>1</v>
      </c>
      <c r="N357" s="290" t="s">
        <v>43</v>
      </c>
      <c r="O357" s="291"/>
      <c r="P357" s="292">
        <f>O357*H357</f>
        <v>0</v>
      </c>
      <c r="Q357" s="292">
        <v>0</v>
      </c>
      <c r="R357" s="292">
        <f>Q357*H357</f>
        <v>0</v>
      </c>
      <c r="S357" s="292">
        <v>0</v>
      </c>
      <c r="T357" s="293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2" t="s">
        <v>507</v>
      </c>
      <c r="AT357" s="232" t="s">
        <v>136</v>
      </c>
      <c r="AU357" s="232" t="s">
        <v>141</v>
      </c>
      <c r="AY357" s="18" t="s">
        <v>133</v>
      </c>
      <c r="BE357" s="233">
        <f>IF(N357="základní",J357,0)</f>
        <v>0</v>
      </c>
      <c r="BF357" s="233">
        <f>IF(N357="snížená",J357,0)</f>
        <v>0</v>
      </c>
      <c r="BG357" s="233">
        <f>IF(N357="zákl. přenesená",J357,0)</f>
        <v>0</v>
      </c>
      <c r="BH357" s="233">
        <f>IF(N357="sníž. přenesená",J357,0)</f>
        <v>0</v>
      </c>
      <c r="BI357" s="233">
        <f>IF(N357="nulová",J357,0)</f>
        <v>0</v>
      </c>
      <c r="BJ357" s="18" t="s">
        <v>141</v>
      </c>
      <c r="BK357" s="233">
        <f>ROUND(I357*H357,2)</f>
        <v>0</v>
      </c>
      <c r="BL357" s="18" t="s">
        <v>507</v>
      </c>
      <c r="BM357" s="232" t="s">
        <v>522</v>
      </c>
    </row>
    <row r="358" s="2" customFormat="1" ht="6.96" customHeight="1">
      <c r="A358" s="39"/>
      <c r="B358" s="67"/>
      <c r="C358" s="68"/>
      <c r="D358" s="68"/>
      <c r="E358" s="68"/>
      <c r="F358" s="68"/>
      <c r="G358" s="68"/>
      <c r="H358" s="68"/>
      <c r="I358" s="68"/>
      <c r="J358" s="68"/>
      <c r="K358" s="68"/>
      <c r="L358" s="45"/>
      <c r="M358" s="39"/>
      <c r="O358" s="39"/>
      <c r="P358" s="39"/>
      <c r="Q358" s="39"/>
      <c r="R358" s="39"/>
      <c r="S358" s="39"/>
      <c r="T358" s="39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</row>
  </sheetData>
  <sheetProtection sheet="1" autoFilter="0" formatColumns="0" formatRows="0" objects="1" scenarios="1" spinCount="100000" saltValue="mxxVbqJD/rzC8jLxO0/yX1ZZaa4dRpxnnmm7Ow1/JYSVFCpsyVA52O+dwejsR+dstKmq7iJ6zlXJcRBL+/DdhA==" hashValue="GL8bbvk369jzIqFwu4Fd0Zyr4VBgqfYPJCKTmARdc/Oyo/pWHYeQcEu9AAvfCPMg4Nae8ysLGR10V8fVUyFoKw==" algorithmName="SHA-512" password="CC35"/>
  <autoFilter ref="C132:K357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Evakuační výtah v domově pro seniory Panenská, Tachov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523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524</v>
      </c>
      <c r="G12" s="39"/>
      <c r="H12" s="39"/>
      <c r="I12" s="141" t="s">
        <v>22</v>
      </c>
      <c r="J12" s="145" t="str">
        <f>'Rekapitulace stavby'!AN8</f>
        <v>25. 1. 2025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Centrum sociálních služeb Tachov p.o.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ing.Pavel Kodýtek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>15759491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Sadílek Ladislav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ROUND((SUM(BE118:BE142)),  2)</f>
        <v>0</v>
      </c>
      <c r="G33" s="39"/>
      <c r="H33" s="39"/>
      <c r="I33" s="156">
        <v>0.20999999999999999</v>
      </c>
      <c r="J33" s="155">
        <f>ROUND(((SUM(BE118:BE142))*I33),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ROUND((SUM(BF118:BF142)),  2)</f>
        <v>0</v>
      </c>
      <c r="G34" s="39"/>
      <c r="H34" s="39"/>
      <c r="I34" s="156">
        <v>0.12</v>
      </c>
      <c r="J34" s="155">
        <f>ROUND(((SUM(BF118:BF142))*I34),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ROUND((SUM(BG118:BG142)),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ROUND((SUM(BH118:BH142)),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ROUND((SUM(BI118:BI142)),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Evakuační výtah v domově pro seniory Panenská, Tachov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02 - Elektroinstalace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Centrum sociálních služeb Tachov p.o.</v>
      </c>
      <c r="G91" s="41"/>
      <c r="H91" s="41"/>
      <c r="I91" s="33" t="s">
        <v>30</v>
      </c>
      <c r="J91" s="37" t="str">
        <f>E21</f>
        <v>ing.Pavel Kodýtek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Sadílek Ladislav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525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526</v>
      </c>
      <c r="E98" s="183"/>
      <c r="F98" s="183"/>
      <c r="G98" s="183"/>
      <c r="H98" s="183"/>
      <c r="I98" s="183"/>
      <c r="J98" s="184">
        <f>J139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118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75" t="str">
        <f>E7</f>
        <v>Evakuační výtah v domově pro seniory Panenská, Tachov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94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SO 02 - Elektroinstalace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 xml:space="preserve"> </v>
      </c>
      <c r="G112" s="41"/>
      <c r="H112" s="41"/>
      <c r="I112" s="33" t="s">
        <v>22</v>
      </c>
      <c r="J112" s="80" t="str">
        <f>IF(J12="","",J12)</f>
        <v>25. 1. 2025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>Centrum sociálních služeb Tachov p.o.</v>
      </c>
      <c r="G114" s="41"/>
      <c r="H114" s="41"/>
      <c r="I114" s="33" t="s">
        <v>30</v>
      </c>
      <c r="J114" s="37" t="str">
        <f>E21</f>
        <v>ing.Pavel Kodýtek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28</v>
      </c>
      <c r="D115" s="41"/>
      <c r="E115" s="41"/>
      <c r="F115" s="28" t="str">
        <f>IF(E18="","",E18)</f>
        <v>Vyplň údaj</v>
      </c>
      <c r="G115" s="41"/>
      <c r="H115" s="41"/>
      <c r="I115" s="33" t="s">
        <v>33</v>
      </c>
      <c r="J115" s="37" t="str">
        <f>E24</f>
        <v>Sadílek Ladislav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2"/>
      <c r="B117" s="193"/>
      <c r="C117" s="194" t="s">
        <v>119</v>
      </c>
      <c r="D117" s="195" t="s">
        <v>62</v>
      </c>
      <c r="E117" s="195" t="s">
        <v>58</v>
      </c>
      <c r="F117" s="195" t="s">
        <v>59</v>
      </c>
      <c r="G117" s="195" t="s">
        <v>120</v>
      </c>
      <c r="H117" s="195" t="s">
        <v>121</v>
      </c>
      <c r="I117" s="195" t="s">
        <v>122</v>
      </c>
      <c r="J117" s="196" t="s">
        <v>98</v>
      </c>
      <c r="K117" s="197" t="s">
        <v>123</v>
      </c>
      <c r="L117" s="198"/>
      <c r="M117" s="101" t="s">
        <v>1</v>
      </c>
      <c r="N117" s="102" t="s">
        <v>41</v>
      </c>
      <c r="O117" s="102" t="s">
        <v>124</v>
      </c>
      <c r="P117" s="102" t="s">
        <v>125</v>
      </c>
      <c r="Q117" s="102" t="s">
        <v>126</v>
      </c>
      <c r="R117" s="102" t="s">
        <v>127</v>
      </c>
      <c r="S117" s="102" t="s">
        <v>128</v>
      </c>
      <c r="T117" s="103" t="s">
        <v>129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9"/>
      <c r="B118" s="40"/>
      <c r="C118" s="108" t="s">
        <v>130</v>
      </c>
      <c r="D118" s="41"/>
      <c r="E118" s="41"/>
      <c r="F118" s="41"/>
      <c r="G118" s="41"/>
      <c r="H118" s="41"/>
      <c r="I118" s="41"/>
      <c r="J118" s="199">
        <f>BK118</f>
        <v>0</v>
      </c>
      <c r="K118" s="41"/>
      <c r="L118" s="45"/>
      <c r="M118" s="104"/>
      <c r="N118" s="200"/>
      <c r="O118" s="105"/>
      <c r="P118" s="201">
        <f>P119+P139</f>
        <v>0</v>
      </c>
      <c r="Q118" s="105"/>
      <c r="R118" s="201">
        <f>R119+R139</f>
        <v>0</v>
      </c>
      <c r="S118" s="105"/>
      <c r="T118" s="202">
        <f>T119+T139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76</v>
      </c>
      <c r="AU118" s="18" t="s">
        <v>100</v>
      </c>
      <c r="BK118" s="203">
        <f>BK119+BK139</f>
        <v>0</v>
      </c>
    </row>
    <row r="119" s="12" customFormat="1" ht="25.92" customHeight="1">
      <c r="A119" s="12"/>
      <c r="B119" s="204"/>
      <c r="C119" s="205"/>
      <c r="D119" s="206" t="s">
        <v>76</v>
      </c>
      <c r="E119" s="207" t="s">
        <v>333</v>
      </c>
      <c r="F119" s="207" t="s">
        <v>527</v>
      </c>
      <c r="G119" s="205"/>
      <c r="H119" s="205"/>
      <c r="I119" s="208"/>
      <c r="J119" s="209">
        <f>BK119</f>
        <v>0</v>
      </c>
      <c r="K119" s="205"/>
      <c r="L119" s="210"/>
      <c r="M119" s="211"/>
      <c r="N119" s="212"/>
      <c r="O119" s="212"/>
      <c r="P119" s="213">
        <f>SUM(P120:P138)</f>
        <v>0</v>
      </c>
      <c r="Q119" s="212"/>
      <c r="R119" s="213">
        <f>SUM(R120:R138)</f>
        <v>0</v>
      </c>
      <c r="S119" s="212"/>
      <c r="T119" s="214">
        <f>SUM(T120:T138)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5" t="s">
        <v>85</v>
      </c>
      <c r="AT119" s="216" t="s">
        <v>76</v>
      </c>
      <c r="AU119" s="216" t="s">
        <v>77</v>
      </c>
      <c r="AY119" s="215" t="s">
        <v>133</v>
      </c>
      <c r="BK119" s="217">
        <f>SUM(BK120:BK138)</f>
        <v>0</v>
      </c>
    </row>
    <row r="120" s="2" customFormat="1" ht="16.5" customHeight="1">
      <c r="A120" s="39"/>
      <c r="B120" s="40"/>
      <c r="C120" s="220" t="s">
        <v>85</v>
      </c>
      <c r="D120" s="220" t="s">
        <v>136</v>
      </c>
      <c r="E120" s="221" t="s">
        <v>528</v>
      </c>
      <c r="F120" s="222" t="s">
        <v>529</v>
      </c>
      <c r="G120" s="223" t="s">
        <v>163</v>
      </c>
      <c r="H120" s="224">
        <v>55</v>
      </c>
      <c r="I120" s="225"/>
      <c r="J120" s="226">
        <f>ROUND(I120*H120,2)</f>
        <v>0</v>
      </c>
      <c r="K120" s="227"/>
      <c r="L120" s="45"/>
      <c r="M120" s="228" t="s">
        <v>1</v>
      </c>
      <c r="N120" s="229" t="s">
        <v>43</v>
      </c>
      <c r="O120" s="92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2" t="s">
        <v>140</v>
      </c>
      <c r="AT120" s="232" t="s">
        <v>136</v>
      </c>
      <c r="AU120" s="232" t="s">
        <v>85</v>
      </c>
      <c r="AY120" s="18" t="s">
        <v>133</v>
      </c>
      <c r="BE120" s="233">
        <f>IF(N120="základní",J120,0)</f>
        <v>0</v>
      </c>
      <c r="BF120" s="233">
        <f>IF(N120="snížená",J120,0)</f>
        <v>0</v>
      </c>
      <c r="BG120" s="233">
        <f>IF(N120="zákl. přenesená",J120,0)</f>
        <v>0</v>
      </c>
      <c r="BH120" s="233">
        <f>IF(N120="sníž. přenesená",J120,0)</f>
        <v>0</v>
      </c>
      <c r="BI120" s="233">
        <f>IF(N120="nulová",J120,0)</f>
        <v>0</v>
      </c>
      <c r="BJ120" s="18" t="s">
        <v>141</v>
      </c>
      <c r="BK120" s="233">
        <f>ROUND(I120*H120,2)</f>
        <v>0</v>
      </c>
      <c r="BL120" s="18" t="s">
        <v>140</v>
      </c>
      <c r="BM120" s="232" t="s">
        <v>141</v>
      </c>
    </row>
    <row r="121" s="2" customFormat="1" ht="16.5" customHeight="1">
      <c r="A121" s="39"/>
      <c r="B121" s="40"/>
      <c r="C121" s="220" t="s">
        <v>141</v>
      </c>
      <c r="D121" s="220" t="s">
        <v>136</v>
      </c>
      <c r="E121" s="221" t="s">
        <v>530</v>
      </c>
      <c r="F121" s="222" t="s">
        <v>531</v>
      </c>
      <c r="G121" s="223" t="s">
        <v>163</v>
      </c>
      <c r="H121" s="224">
        <v>25</v>
      </c>
      <c r="I121" s="225"/>
      <c r="J121" s="226">
        <f>ROUND(I121*H121,2)</f>
        <v>0</v>
      </c>
      <c r="K121" s="227"/>
      <c r="L121" s="45"/>
      <c r="M121" s="228" t="s">
        <v>1</v>
      </c>
      <c r="N121" s="229" t="s">
        <v>43</v>
      </c>
      <c r="O121" s="92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2" t="s">
        <v>140</v>
      </c>
      <c r="AT121" s="232" t="s">
        <v>136</v>
      </c>
      <c r="AU121" s="232" t="s">
        <v>85</v>
      </c>
      <c r="AY121" s="18" t="s">
        <v>133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8" t="s">
        <v>141</v>
      </c>
      <c r="BK121" s="233">
        <f>ROUND(I121*H121,2)</f>
        <v>0</v>
      </c>
      <c r="BL121" s="18" t="s">
        <v>140</v>
      </c>
      <c r="BM121" s="232" t="s">
        <v>140</v>
      </c>
    </row>
    <row r="122" s="2" customFormat="1" ht="16.5" customHeight="1">
      <c r="A122" s="39"/>
      <c r="B122" s="40"/>
      <c r="C122" s="220" t="s">
        <v>134</v>
      </c>
      <c r="D122" s="220" t="s">
        <v>136</v>
      </c>
      <c r="E122" s="221" t="s">
        <v>532</v>
      </c>
      <c r="F122" s="222" t="s">
        <v>533</v>
      </c>
      <c r="G122" s="223" t="s">
        <v>163</v>
      </c>
      <c r="H122" s="224">
        <v>30</v>
      </c>
      <c r="I122" s="225"/>
      <c r="J122" s="226">
        <f>ROUND(I122*H122,2)</f>
        <v>0</v>
      </c>
      <c r="K122" s="227"/>
      <c r="L122" s="45"/>
      <c r="M122" s="228" t="s">
        <v>1</v>
      </c>
      <c r="N122" s="229" t="s">
        <v>43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140</v>
      </c>
      <c r="AT122" s="232" t="s">
        <v>136</v>
      </c>
      <c r="AU122" s="232" t="s">
        <v>85</v>
      </c>
      <c r="AY122" s="18" t="s">
        <v>133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141</v>
      </c>
      <c r="BK122" s="233">
        <f>ROUND(I122*H122,2)</f>
        <v>0</v>
      </c>
      <c r="BL122" s="18" t="s">
        <v>140</v>
      </c>
      <c r="BM122" s="232" t="s">
        <v>173</v>
      </c>
    </row>
    <row r="123" s="2" customFormat="1" ht="16.5" customHeight="1">
      <c r="A123" s="39"/>
      <c r="B123" s="40"/>
      <c r="C123" s="220" t="s">
        <v>140</v>
      </c>
      <c r="D123" s="220" t="s">
        <v>136</v>
      </c>
      <c r="E123" s="221" t="s">
        <v>534</v>
      </c>
      <c r="F123" s="222" t="s">
        <v>535</v>
      </c>
      <c r="G123" s="223" t="s">
        <v>163</v>
      </c>
      <c r="H123" s="224">
        <v>70</v>
      </c>
      <c r="I123" s="225"/>
      <c r="J123" s="226">
        <f>ROUND(I123*H123,2)</f>
        <v>0</v>
      </c>
      <c r="K123" s="227"/>
      <c r="L123" s="45"/>
      <c r="M123" s="228" t="s">
        <v>1</v>
      </c>
      <c r="N123" s="229" t="s">
        <v>43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140</v>
      </c>
      <c r="AT123" s="232" t="s">
        <v>136</v>
      </c>
      <c r="AU123" s="232" t="s">
        <v>85</v>
      </c>
      <c r="AY123" s="18" t="s">
        <v>133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8" t="s">
        <v>141</v>
      </c>
      <c r="BK123" s="233">
        <f>ROUND(I123*H123,2)</f>
        <v>0</v>
      </c>
      <c r="BL123" s="18" t="s">
        <v>140</v>
      </c>
      <c r="BM123" s="232" t="s">
        <v>184</v>
      </c>
    </row>
    <row r="124" s="2" customFormat="1" ht="16.5" customHeight="1">
      <c r="A124" s="39"/>
      <c r="B124" s="40"/>
      <c r="C124" s="220" t="s">
        <v>166</v>
      </c>
      <c r="D124" s="220" t="s">
        <v>136</v>
      </c>
      <c r="E124" s="221" t="s">
        <v>536</v>
      </c>
      <c r="F124" s="222" t="s">
        <v>537</v>
      </c>
      <c r="G124" s="223" t="s">
        <v>163</v>
      </c>
      <c r="H124" s="224">
        <v>120</v>
      </c>
      <c r="I124" s="225"/>
      <c r="J124" s="226">
        <f>ROUND(I124*H124,2)</f>
        <v>0</v>
      </c>
      <c r="K124" s="227"/>
      <c r="L124" s="45"/>
      <c r="M124" s="228" t="s">
        <v>1</v>
      </c>
      <c r="N124" s="229" t="s">
        <v>43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140</v>
      </c>
      <c r="AT124" s="232" t="s">
        <v>136</v>
      </c>
      <c r="AU124" s="232" t="s">
        <v>85</v>
      </c>
      <c r="AY124" s="18" t="s">
        <v>133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8" t="s">
        <v>141</v>
      </c>
      <c r="BK124" s="233">
        <f>ROUND(I124*H124,2)</f>
        <v>0</v>
      </c>
      <c r="BL124" s="18" t="s">
        <v>140</v>
      </c>
      <c r="BM124" s="232" t="s">
        <v>196</v>
      </c>
    </row>
    <row r="125" s="2" customFormat="1" ht="16.5" customHeight="1">
      <c r="A125" s="39"/>
      <c r="B125" s="40"/>
      <c r="C125" s="220" t="s">
        <v>173</v>
      </c>
      <c r="D125" s="220" t="s">
        <v>136</v>
      </c>
      <c r="E125" s="221" t="s">
        <v>538</v>
      </c>
      <c r="F125" s="222" t="s">
        <v>539</v>
      </c>
      <c r="G125" s="223" t="s">
        <v>163</v>
      </c>
      <c r="H125" s="224">
        <v>120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43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140</v>
      </c>
      <c r="AT125" s="232" t="s">
        <v>136</v>
      </c>
      <c r="AU125" s="232" t="s">
        <v>85</v>
      </c>
      <c r="AY125" s="18" t="s">
        <v>133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141</v>
      </c>
      <c r="BK125" s="233">
        <f>ROUND(I125*H125,2)</f>
        <v>0</v>
      </c>
      <c r="BL125" s="18" t="s">
        <v>140</v>
      </c>
      <c r="BM125" s="232" t="s">
        <v>8</v>
      </c>
    </row>
    <row r="126" s="2" customFormat="1" ht="16.5" customHeight="1">
      <c r="A126" s="39"/>
      <c r="B126" s="40"/>
      <c r="C126" s="220" t="s">
        <v>180</v>
      </c>
      <c r="D126" s="220" t="s">
        <v>136</v>
      </c>
      <c r="E126" s="221" t="s">
        <v>540</v>
      </c>
      <c r="F126" s="222" t="s">
        <v>541</v>
      </c>
      <c r="G126" s="223" t="s">
        <v>542</v>
      </c>
      <c r="H126" s="224">
        <v>1</v>
      </c>
      <c r="I126" s="225"/>
      <c r="J126" s="226">
        <f>ROUND(I126*H126,2)</f>
        <v>0</v>
      </c>
      <c r="K126" s="227"/>
      <c r="L126" s="45"/>
      <c r="M126" s="228" t="s">
        <v>1</v>
      </c>
      <c r="N126" s="229" t="s">
        <v>43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140</v>
      </c>
      <c r="AT126" s="232" t="s">
        <v>136</v>
      </c>
      <c r="AU126" s="232" t="s">
        <v>85</v>
      </c>
      <c r="AY126" s="18" t="s">
        <v>133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141</v>
      </c>
      <c r="BK126" s="233">
        <f>ROUND(I126*H126,2)</f>
        <v>0</v>
      </c>
      <c r="BL126" s="18" t="s">
        <v>140</v>
      </c>
      <c r="BM126" s="232" t="s">
        <v>215</v>
      </c>
    </row>
    <row r="127" s="2" customFormat="1" ht="16.5" customHeight="1">
      <c r="A127" s="39"/>
      <c r="B127" s="40"/>
      <c r="C127" s="220" t="s">
        <v>184</v>
      </c>
      <c r="D127" s="220" t="s">
        <v>136</v>
      </c>
      <c r="E127" s="221" t="s">
        <v>543</v>
      </c>
      <c r="F127" s="222" t="s">
        <v>544</v>
      </c>
      <c r="G127" s="223" t="s">
        <v>542</v>
      </c>
      <c r="H127" s="224">
        <v>1</v>
      </c>
      <c r="I127" s="225"/>
      <c r="J127" s="226">
        <f>ROUND(I127*H127,2)</f>
        <v>0</v>
      </c>
      <c r="K127" s="227"/>
      <c r="L127" s="45"/>
      <c r="M127" s="228" t="s">
        <v>1</v>
      </c>
      <c r="N127" s="229" t="s">
        <v>43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140</v>
      </c>
      <c r="AT127" s="232" t="s">
        <v>136</v>
      </c>
      <c r="AU127" s="232" t="s">
        <v>85</v>
      </c>
      <c r="AY127" s="18" t="s">
        <v>133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141</v>
      </c>
      <c r="BK127" s="233">
        <f>ROUND(I127*H127,2)</f>
        <v>0</v>
      </c>
      <c r="BL127" s="18" t="s">
        <v>140</v>
      </c>
      <c r="BM127" s="232" t="s">
        <v>225</v>
      </c>
    </row>
    <row r="128" s="2" customFormat="1" ht="16.5" customHeight="1">
      <c r="A128" s="39"/>
      <c r="B128" s="40"/>
      <c r="C128" s="220" t="s">
        <v>191</v>
      </c>
      <c r="D128" s="220" t="s">
        <v>136</v>
      </c>
      <c r="E128" s="221" t="s">
        <v>545</v>
      </c>
      <c r="F128" s="222" t="s">
        <v>546</v>
      </c>
      <c r="G128" s="223" t="s">
        <v>542</v>
      </c>
      <c r="H128" s="224">
        <v>1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43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140</v>
      </c>
      <c r="AT128" s="232" t="s">
        <v>136</v>
      </c>
      <c r="AU128" s="232" t="s">
        <v>85</v>
      </c>
      <c r="AY128" s="18" t="s">
        <v>133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141</v>
      </c>
      <c r="BK128" s="233">
        <f>ROUND(I128*H128,2)</f>
        <v>0</v>
      </c>
      <c r="BL128" s="18" t="s">
        <v>140</v>
      </c>
      <c r="BM128" s="232" t="s">
        <v>234</v>
      </c>
    </row>
    <row r="129" s="2" customFormat="1" ht="16.5" customHeight="1">
      <c r="A129" s="39"/>
      <c r="B129" s="40"/>
      <c r="C129" s="220" t="s">
        <v>196</v>
      </c>
      <c r="D129" s="220" t="s">
        <v>136</v>
      </c>
      <c r="E129" s="221" t="s">
        <v>547</v>
      </c>
      <c r="F129" s="222" t="s">
        <v>548</v>
      </c>
      <c r="G129" s="223" t="s">
        <v>542</v>
      </c>
      <c r="H129" s="224">
        <v>1</v>
      </c>
      <c r="I129" s="225"/>
      <c r="J129" s="226">
        <f>ROUND(I129*H129,2)</f>
        <v>0</v>
      </c>
      <c r="K129" s="227"/>
      <c r="L129" s="45"/>
      <c r="M129" s="228" t="s">
        <v>1</v>
      </c>
      <c r="N129" s="229" t="s">
        <v>43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140</v>
      </c>
      <c r="AT129" s="232" t="s">
        <v>136</v>
      </c>
      <c r="AU129" s="232" t="s">
        <v>85</v>
      </c>
      <c r="AY129" s="18" t="s">
        <v>133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141</v>
      </c>
      <c r="BK129" s="233">
        <f>ROUND(I129*H129,2)</f>
        <v>0</v>
      </c>
      <c r="BL129" s="18" t="s">
        <v>140</v>
      </c>
      <c r="BM129" s="232" t="s">
        <v>244</v>
      </c>
    </row>
    <row r="130" s="2" customFormat="1" ht="16.5" customHeight="1">
      <c r="A130" s="39"/>
      <c r="B130" s="40"/>
      <c r="C130" s="220" t="s">
        <v>201</v>
      </c>
      <c r="D130" s="220" t="s">
        <v>136</v>
      </c>
      <c r="E130" s="221" t="s">
        <v>549</v>
      </c>
      <c r="F130" s="222" t="s">
        <v>550</v>
      </c>
      <c r="G130" s="223" t="s">
        <v>163</v>
      </c>
      <c r="H130" s="224">
        <v>40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43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140</v>
      </c>
      <c r="AT130" s="232" t="s">
        <v>136</v>
      </c>
      <c r="AU130" s="232" t="s">
        <v>85</v>
      </c>
      <c r="AY130" s="18" t="s">
        <v>133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141</v>
      </c>
      <c r="BK130" s="233">
        <f>ROUND(I130*H130,2)</f>
        <v>0</v>
      </c>
      <c r="BL130" s="18" t="s">
        <v>140</v>
      </c>
      <c r="BM130" s="232" t="s">
        <v>255</v>
      </c>
    </row>
    <row r="131" s="2" customFormat="1" ht="16.5" customHeight="1">
      <c r="A131" s="39"/>
      <c r="B131" s="40"/>
      <c r="C131" s="220" t="s">
        <v>8</v>
      </c>
      <c r="D131" s="220" t="s">
        <v>136</v>
      </c>
      <c r="E131" s="221" t="s">
        <v>551</v>
      </c>
      <c r="F131" s="222" t="s">
        <v>552</v>
      </c>
      <c r="G131" s="223" t="s">
        <v>163</v>
      </c>
      <c r="H131" s="224">
        <v>100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43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140</v>
      </c>
      <c r="AT131" s="232" t="s">
        <v>136</v>
      </c>
      <c r="AU131" s="232" t="s">
        <v>85</v>
      </c>
      <c r="AY131" s="18" t="s">
        <v>133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141</v>
      </c>
      <c r="BK131" s="233">
        <f>ROUND(I131*H131,2)</f>
        <v>0</v>
      </c>
      <c r="BL131" s="18" t="s">
        <v>140</v>
      </c>
      <c r="BM131" s="232" t="s">
        <v>263</v>
      </c>
    </row>
    <row r="132" s="2" customFormat="1" ht="16.5" customHeight="1">
      <c r="A132" s="39"/>
      <c r="B132" s="40"/>
      <c r="C132" s="220" t="s">
        <v>210</v>
      </c>
      <c r="D132" s="220" t="s">
        <v>136</v>
      </c>
      <c r="E132" s="221" t="s">
        <v>553</v>
      </c>
      <c r="F132" s="222" t="s">
        <v>554</v>
      </c>
      <c r="G132" s="223" t="s">
        <v>542</v>
      </c>
      <c r="H132" s="224">
        <v>3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43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140</v>
      </c>
      <c r="AT132" s="232" t="s">
        <v>136</v>
      </c>
      <c r="AU132" s="232" t="s">
        <v>85</v>
      </c>
      <c r="AY132" s="18" t="s">
        <v>133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141</v>
      </c>
      <c r="BK132" s="233">
        <f>ROUND(I132*H132,2)</f>
        <v>0</v>
      </c>
      <c r="BL132" s="18" t="s">
        <v>140</v>
      </c>
      <c r="BM132" s="232" t="s">
        <v>274</v>
      </c>
    </row>
    <row r="133" s="2" customFormat="1" ht="16.5" customHeight="1">
      <c r="A133" s="39"/>
      <c r="B133" s="40"/>
      <c r="C133" s="220" t="s">
        <v>215</v>
      </c>
      <c r="D133" s="220" t="s">
        <v>136</v>
      </c>
      <c r="E133" s="221" t="s">
        <v>555</v>
      </c>
      <c r="F133" s="222" t="s">
        <v>556</v>
      </c>
      <c r="G133" s="223" t="s">
        <v>542</v>
      </c>
      <c r="H133" s="224">
        <v>3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43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140</v>
      </c>
      <c r="AT133" s="232" t="s">
        <v>136</v>
      </c>
      <c r="AU133" s="232" t="s">
        <v>85</v>
      </c>
      <c r="AY133" s="18" t="s">
        <v>133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141</v>
      </c>
      <c r="BK133" s="233">
        <f>ROUND(I133*H133,2)</f>
        <v>0</v>
      </c>
      <c r="BL133" s="18" t="s">
        <v>140</v>
      </c>
      <c r="BM133" s="232" t="s">
        <v>286</v>
      </c>
    </row>
    <row r="134" s="2" customFormat="1" ht="16.5" customHeight="1">
      <c r="A134" s="39"/>
      <c r="B134" s="40"/>
      <c r="C134" s="220" t="s">
        <v>220</v>
      </c>
      <c r="D134" s="220" t="s">
        <v>136</v>
      </c>
      <c r="E134" s="221" t="s">
        <v>557</v>
      </c>
      <c r="F134" s="222" t="s">
        <v>558</v>
      </c>
      <c r="G134" s="223" t="s">
        <v>542</v>
      </c>
      <c r="H134" s="224">
        <v>1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43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140</v>
      </c>
      <c r="AT134" s="232" t="s">
        <v>136</v>
      </c>
      <c r="AU134" s="232" t="s">
        <v>85</v>
      </c>
      <c r="AY134" s="18" t="s">
        <v>133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141</v>
      </c>
      <c r="BK134" s="233">
        <f>ROUND(I134*H134,2)</f>
        <v>0</v>
      </c>
      <c r="BL134" s="18" t="s">
        <v>140</v>
      </c>
      <c r="BM134" s="232" t="s">
        <v>296</v>
      </c>
    </row>
    <row r="135" s="2" customFormat="1" ht="16.5" customHeight="1">
      <c r="A135" s="39"/>
      <c r="B135" s="40"/>
      <c r="C135" s="220" t="s">
        <v>225</v>
      </c>
      <c r="D135" s="220" t="s">
        <v>136</v>
      </c>
      <c r="E135" s="221" t="s">
        <v>559</v>
      </c>
      <c r="F135" s="222" t="s">
        <v>560</v>
      </c>
      <c r="G135" s="223" t="s">
        <v>542</v>
      </c>
      <c r="H135" s="224">
        <v>1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43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140</v>
      </c>
      <c r="AT135" s="232" t="s">
        <v>136</v>
      </c>
      <c r="AU135" s="232" t="s">
        <v>85</v>
      </c>
      <c r="AY135" s="18" t="s">
        <v>133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141</v>
      </c>
      <c r="BK135" s="233">
        <f>ROUND(I135*H135,2)</f>
        <v>0</v>
      </c>
      <c r="BL135" s="18" t="s">
        <v>140</v>
      </c>
      <c r="BM135" s="232" t="s">
        <v>304</v>
      </c>
    </row>
    <row r="136" s="2" customFormat="1" ht="16.5" customHeight="1">
      <c r="A136" s="39"/>
      <c r="B136" s="40"/>
      <c r="C136" s="220" t="s">
        <v>230</v>
      </c>
      <c r="D136" s="220" t="s">
        <v>136</v>
      </c>
      <c r="E136" s="221" t="s">
        <v>561</v>
      </c>
      <c r="F136" s="222" t="s">
        <v>562</v>
      </c>
      <c r="G136" s="223" t="s">
        <v>542</v>
      </c>
      <c r="H136" s="224">
        <v>1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43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140</v>
      </c>
      <c r="AT136" s="232" t="s">
        <v>136</v>
      </c>
      <c r="AU136" s="232" t="s">
        <v>85</v>
      </c>
      <c r="AY136" s="18" t="s">
        <v>133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141</v>
      </c>
      <c r="BK136" s="233">
        <f>ROUND(I136*H136,2)</f>
        <v>0</v>
      </c>
      <c r="BL136" s="18" t="s">
        <v>140</v>
      </c>
      <c r="BM136" s="232" t="s">
        <v>313</v>
      </c>
    </row>
    <row r="137" s="2" customFormat="1" ht="16.5" customHeight="1">
      <c r="A137" s="39"/>
      <c r="B137" s="40"/>
      <c r="C137" s="220" t="s">
        <v>234</v>
      </c>
      <c r="D137" s="220" t="s">
        <v>136</v>
      </c>
      <c r="E137" s="221" t="s">
        <v>563</v>
      </c>
      <c r="F137" s="222" t="s">
        <v>564</v>
      </c>
      <c r="G137" s="223" t="s">
        <v>542</v>
      </c>
      <c r="H137" s="224">
        <v>3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43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140</v>
      </c>
      <c r="AT137" s="232" t="s">
        <v>136</v>
      </c>
      <c r="AU137" s="232" t="s">
        <v>85</v>
      </c>
      <c r="AY137" s="18" t="s">
        <v>133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141</v>
      </c>
      <c r="BK137" s="233">
        <f>ROUND(I137*H137,2)</f>
        <v>0</v>
      </c>
      <c r="BL137" s="18" t="s">
        <v>140</v>
      </c>
      <c r="BM137" s="232" t="s">
        <v>565</v>
      </c>
    </row>
    <row r="138" s="14" customFormat="1">
      <c r="A138" s="14"/>
      <c r="B138" s="245"/>
      <c r="C138" s="246"/>
      <c r="D138" s="236" t="s">
        <v>143</v>
      </c>
      <c r="E138" s="246"/>
      <c r="F138" s="248" t="s">
        <v>566</v>
      </c>
      <c r="G138" s="246"/>
      <c r="H138" s="249">
        <v>3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143</v>
      </c>
      <c r="AU138" s="255" t="s">
        <v>85</v>
      </c>
      <c r="AV138" s="14" t="s">
        <v>141</v>
      </c>
      <c r="AW138" s="14" t="s">
        <v>4</v>
      </c>
      <c r="AX138" s="14" t="s">
        <v>85</v>
      </c>
      <c r="AY138" s="255" t="s">
        <v>133</v>
      </c>
    </row>
    <row r="139" s="12" customFormat="1" ht="25.92" customHeight="1">
      <c r="A139" s="12"/>
      <c r="B139" s="204"/>
      <c r="C139" s="205"/>
      <c r="D139" s="206" t="s">
        <v>76</v>
      </c>
      <c r="E139" s="207" t="s">
        <v>567</v>
      </c>
      <c r="F139" s="207" t="s">
        <v>491</v>
      </c>
      <c r="G139" s="205"/>
      <c r="H139" s="205"/>
      <c r="I139" s="208"/>
      <c r="J139" s="209">
        <f>BK139</f>
        <v>0</v>
      </c>
      <c r="K139" s="205"/>
      <c r="L139" s="210"/>
      <c r="M139" s="211"/>
      <c r="N139" s="212"/>
      <c r="O139" s="212"/>
      <c r="P139" s="213">
        <f>SUM(P140:P142)</f>
        <v>0</v>
      </c>
      <c r="Q139" s="212"/>
      <c r="R139" s="213">
        <f>SUM(R140:R142)</f>
        <v>0</v>
      </c>
      <c r="S139" s="212"/>
      <c r="T139" s="214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5" t="s">
        <v>85</v>
      </c>
      <c r="AT139" s="216" t="s">
        <v>76</v>
      </c>
      <c r="AU139" s="216" t="s">
        <v>77</v>
      </c>
      <c r="AY139" s="215" t="s">
        <v>133</v>
      </c>
      <c r="BK139" s="217">
        <f>SUM(BK140:BK142)</f>
        <v>0</v>
      </c>
    </row>
    <row r="140" s="2" customFormat="1" ht="16.5" customHeight="1">
      <c r="A140" s="39"/>
      <c r="B140" s="40"/>
      <c r="C140" s="220" t="s">
        <v>238</v>
      </c>
      <c r="D140" s="220" t="s">
        <v>136</v>
      </c>
      <c r="E140" s="221" t="s">
        <v>568</v>
      </c>
      <c r="F140" s="222" t="s">
        <v>569</v>
      </c>
      <c r="G140" s="223" t="s">
        <v>496</v>
      </c>
      <c r="H140" s="224">
        <v>40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43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140</v>
      </c>
      <c r="AT140" s="232" t="s">
        <v>136</v>
      </c>
      <c r="AU140" s="232" t="s">
        <v>85</v>
      </c>
      <c r="AY140" s="18" t="s">
        <v>133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141</v>
      </c>
      <c r="BK140" s="233">
        <f>ROUND(I140*H140,2)</f>
        <v>0</v>
      </c>
      <c r="BL140" s="18" t="s">
        <v>140</v>
      </c>
      <c r="BM140" s="232" t="s">
        <v>322</v>
      </c>
    </row>
    <row r="141" s="2" customFormat="1" ht="16.5" customHeight="1">
      <c r="A141" s="39"/>
      <c r="B141" s="40"/>
      <c r="C141" s="220" t="s">
        <v>244</v>
      </c>
      <c r="D141" s="220" t="s">
        <v>136</v>
      </c>
      <c r="E141" s="221" t="s">
        <v>570</v>
      </c>
      <c r="F141" s="222" t="s">
        <v>571</v>
      </c>
      <c r="G141" s="223" t="s">
        <v>496</v>
      </c>
      <c r="H141" s="224">
        <v>15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43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140</v>
      </c>
      <c r="AT141" s="232" t="s">
        <v>136</v>
      </c>
      <c r="AU141" s="232" t="s">
        <v>85</v>
      </c>
      <c r="AY141" s="18" t="s">
        <v>133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141</v>
      </c>
      <c r="BK141" s="233">
        <f>ROUND(I141*H141,2)</f>
        <v>0</v>
      </c>
      <c r="BL141" s="18" t="s">
        <v>140</v>
      </c>
      <c r="BM141" s="232" t="s">
        <v>334</v>
      </c>
    </row>
    <row r="142" s="2" customFormat="1" ht="16.5" customHeight="1">
      <c r="A142" s="39"/>
      <c r="B142" s="40"/>
      <c r="C142" s="220" t="s">
        <v>7</v>
      </c>
      <c r="D142" s="220" t="s">
        <v>136</v>
      </c>
      <c r="E142" s="221" t="s">
        <v>572</v>
      </c>
      <c r="F142" s="222" t="s">
        <v>573</v>
      </c>
      <c r="G142" s="223" t="s">
        <v>496</v>
      </c>
      <c r="H142" s="224">
        <v>10</v>
      </c>
      <c r="I142" s="225"/>
      <c r="J142" s="226">
        <f>ROUND(I142*H142,2)</f>
        <v>0</v>
      </c>
      <c r="K142" s="227"/>
      <c r="L142" s="45"/>
      <c r="M142" s="289" t="s">
        <v>1</v>
      </c>
      <c r="N142" s="290" t="s">
        <v>43</v>
      </c>
      <c r="O142" s="291"/>
      <c r="P142" s="292">
        <f>O142*H142</f>
        <v>0</v>
      </c>
      <c r="Q142" s="292">
        <v>0</v>
      </c>
      <c r="R142" s="292">
        <f>Q142*H142</f>
        <v>0</v>
      </c>
      <c r="S142" s="292">
        <v>0</v>
      </c>
      <c r="T142" s="29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140</v>
      </c>
      <c r="AT142" s="232" t="s">
        <v>136</v>
      </c>
      <c r="AU142" s="232" t="s">
        <v>85</v>
      </c>
      <c r="AY142" s="18" t="s">
        <v>133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141</v>
      </c>
      <c r="BK142" s="233">
        <f>ROUND(I142*H142,2)</f>
        <v>0</v>
      </c>
      <c r="BL142" s="18" t="s">
        <v>140</v>
      </c>
      <c r="BM142" s="232" t="s">
        <v>342</v>
      </c>
    </row>
    <row r="143" s="2" customFormat="1" ht="6.96" customHeight="1">
      <c r="A143" s="39"/>
      <c r="B143" s="67"/>
      <c r="C143" s="68"/>
      <c r="D143" s="68"/>
      <c r="E143" s="68"/>
      <c r="F143" s="68"/>
      <c r="G143" s="68"/>
      <c r="H143" s="68"/>
      <c r="I143" s="68"/>
      <c r="J143" s="68"/>
      <c r="K143" s="68"/>
      <c r="L143" s="45"/>
      <c r="M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</sheetData>
  <sheetProtection sheet="1" autoFilter="0" formatColumns="0" formatRows="0" objects="1" scenarios="1" spinCount="100000" saltValue="vw51EmzchRdV/3fP8Z0bCmGBCT/FDx8EhVRf0u65PGlxZ2r1QPbAMRywnA+4cNlqWhWCYsazgjemgopPvMEm0Q==" hashValue="iE6N7NhTFh0goyfvedc3qZFPJrmp9KIulw4PDIlSMAufbMQkyjXLMAXLGmVQl7fq2Dg/diqKP308va+i32SiNw==" algorithmName="SHA-512" password="CC35"/>
  <autoFilter ref="C117:K14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Evakuační výtah v domově pro seniory Panenská, Tachov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574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25. 1. 2025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ROUND((SUM(BE118:BE122)),  2)</f>
        <v>0</v>
      </c>
      <c r="G33" s="39"/>
      <c r="H33" s="39"/>
      <c r="I33" s="156">
        <v>0.20999999999999999</v>
      </c>
      <c r="J33" s="155">
        <f>ROUND(((SUM(BE118:BE122))*I33),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ROUND((SUM(BF118:BF122)),  2)</f>
        <v>0</v>
      </c>
      <c r="G34" s="39"/>
      <c r="H34" s="39"/>
      <c r="I34" s="156">
        <v>0.12</v>
      </c>
      <c r="J34" s="155">
        <f>ROUND(((SUM(BF118:BF122))*I34),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ROUND((SUM(BG118:BG122)),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ROUND((SUM(BH118:BH122)),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ROUND((SUM(BI118:BI122)),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Evakuační výtah v domově pro seniory Panenská, Tachov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03 - Výtah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Tachov</v>
      </c>
      <c r="G89" s="41"/>
      <c r="H89" s="41"/>
      <c r="I89" s="33" t="s">
        <v>22</v>
      </c>
      <c r="J89" s="80" t="str">
        <f>IF(J12="","",J12)</f>
        <v>25. 1. 2025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Centrum sociálních služeb Tachov p.o.</v>
      </c>
      <c r="G91" s="41"/>
      <c r="H91" s="41"/>
      <c r="I91" s="33" t="s">
        <v>30</v>
      </c>
      <c r="J91" s="37" t="str">
        <f>E21</f>
        <v>ing.Pavel Kodýtek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Sadílek Ladislav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575</v>
      </c>
      <c r="E98" s="189"/>
      <c r="F98" s="189"/>
      <c r="G98" s="189"/>
      <c r="H98" s="189"/>
      <c r="I98" s="189"/>
      <c r="J98" s="190">
        <f>J120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118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75" t="str">
        <f>E7</f>
        <v>Evakuační výtah v domově pro seniory Panenská, Tachov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94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SO 03 - Výtah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Tachov</v>
      </c>
      <c r="G112" s="41"/>
      <c r="H112" s="41"/>
      <c r="I112" s="33" t="s">
        <v>22</v>
      </c>
      <c r="J112" s="80" t="str">
        <f>IF(J12="","",J12)</f>
        <v>25. 1. 2025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>Centrum sociálních služeb Tachov p.o.</v>
      </c>
      <c r="G114" s="41"/>
      <c r="H114" s="41"/>
      <c r="I114" s="33" t="s">
        <v>30</v>
      </c>
      <c r="J114" s="37" t="str">
        <f>E21</f>
        <v>ing.Pavel Kodýtek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28</v>
      </c>
      <c r="D115" s="41"/>
      <c r="E115" s="41"/>
      <c r="F115" s="28" t="str">
        <f>IF(E18="","",E18)</f>
        <v>Vyplň údaj</v>
      </c>
      <c r="G115" s="41"/>
      <c r="H115" s="41"/>
      <c r="I115" s="33" t="s">
        <v>33</v>
      </c>
      <c r="J115" s="37" t="str">
        <f>E24</f>
        <v>Sadílek Ladislav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2"/>
      <c r="B117" s="193"/>
      <c r="C117" s="194" t="s">
        <v>119</v>
      </c>
      <c r="D117" s="195" t="s">
        <v>62</v>
      </c>
      <c r="E117" s="195" t="s">
        <v>58</v>
      </c>
      <c r="F117" s="195" t="s">
        <v>59</v>
      </c>
      <c r="G117" s="195" t="s">
        <v>120</v>
      </c>
      <c r="H117" s="195" t="s">
        <v>121</v>
      </c>
      <c r="I117" s="195" t="s">
        <v>122</v>
      </c>
      <c r="J117" s="196" t="s">
        <v>98</v>
      </c>
      <c r="K117" s="197" t="s">
        <v>123</v>
      </c>
      <c r="L117" s="198"/>
      <c r="M117" s="101" t="s">
        <v>1</v>
      </c>
      <c r="N117" s="102" t="s">
        <v>41</v>
      </c>
      <c r="O117" s="102" t="s">
        <v>124</v>
      </c>
      <c r="P117" s="102" t="s">
        <v>125</v>
      </c>
      <c r="Q117" s="102" t="s">
        <v>126</v>
      </c>
      <c r="R117" s="102" t="s">
        <v>127</v>
      </c>
      <c r="S117" s="102" t="s">
        <v>128</v>
      </c>
      <c r="T117" s="103" t="s">
        <v>129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9"/>
      <c r="B118" s="40"/>
      <c r="C118" s="108" t="s">
        <v>130</v>
      </c>
      <c r="D118" s="41"/>
      <c r="E118" s="41"/>
      <c r="F118" s="41"/>
      <c r="G118" s="41"/>
      <c r="H118" s="41"/>
      <c r="I118" s="41"/>
      <c r="J118" s="199">
        <f>BK118</f>
        <v>0</v>
      </c>
      <c r="K118" s="41"/>
      <c r="L118" s="45"/>
      <c r="M118" s="104"/>
      <c r="N118" s="200"/>
      <c r="O118" s="105"/>
      <c r="P118" s="201">
        <f>P119</f>
        <v>0</v>
      </c>
      <c r="Q118" s="105"/>
      <c r="R118" s="201">
        <f>R119</f>
        <v>0</v>
      </c>
      <c r="S118" s="105"/>
      <c r="T118" s="202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76</v>
      </c>
      <c r="AU118" s="18" t="s">
        <v>100</v>
      </c>
      <c r="BK118" s="203">
        <f>BK119</f>
        <v>0</v>
      </c>
    </row>
    <row r="119" s="12" customFormat="1" ht="25.92" customHeight="1">
      <c r="A119" s="12"/>
      <c r="B119" s="204"/>
      <c r="C119" s="205"/>
      <c r="D119" s="206" t="s">
        <v>76</v>
      </c>
      <c r="E119" s="207" t="s">
        <v>278</v>
      </c>
      <c r="F119" s="207" t="s">
        <v>279</v>
      </c>
      <c r="G119" s="205"/>
      <c r="H119" s="205"/>
      <c r="I119" s="208"/>
      <c r="J119" s="209">
        <f>BK119</f>
        <v>0</v>
      </c>
      <c r="K119" s="205"/>
      <c r="L119" s="210"/>
      <c r="M119" s="211"/>
      <c r="N119" s="212"/>
      <c r="O119" s="212"/>
      <c r="P119" s="213">
        <f>P120</f>
        <v>0</v>
      </c>
      <c r="Q119" s="212"/>
      <c r="R119" s="213">
        <f>R120</f>
        <v>0</v>
      </c>
      <c r="S119" s="212"/>
      <c r="T119" s="214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5" t="s">
        <v>141</v>
      </c>
      <c r="AT119" s="216" t="s">
        <v>76</v>
      </c>
      <c r="AU119" s="216" t="s">
        <v>77</v>
      </c>
      <c r="AY119" s="215" t="s">
        <v>133</v>
      </c>
      <c r="BK119" s="217">
        <f>BK120</f>
        <v>0</v>
      </c>
    </row>
    <row r="120" s="12" customFormat="1" ht="22.8" customHeight="1">
      <c r="A120" s="12"/>
      <c r="B120" s="204"/>
      <c r="C120" s="205"/>
      <c r="D120" s="206" t="s">
        <v>76</v>
      </c>
      <c r="E120" s="218" t="s">
        <v>576</v>
      </c>
      <c r="F120" s="218" t="s">
        <v>577</v>
      </c>
      <c r="G120" s="205"/>
      <c r="H120" s="205"/>
      <c r="I120" s="208"/>
      <c r="J120" s="219">
        <f>BK120</f>
        <v>0</v>
      </c>
      <c r="K120" s="205"/>
      <c r="L120" s="210"/>
      <c r="M120" s="211"/>
      <c r="N120" s="212"/>
      <c r="O120" s="212"/>
      <c r="P120" s="213">
        <f>SUM(P121:P122)</f>
        <v>0</v>
      </c>
      <c r="Q120" s="212"/>
      <c r="R120" s="213">
        <f>SUM(R121:R122)</f>
        <v>0</v>
      </c>
      <c r="S120" s="212"/>
      <c r="T120" s="214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141</v>
      </c>
      <c r="AT120" s="216" t="s">
        <v>76</v>
      </c>
      <c r="AU120" s="216" t="s">
        <v>85</v>
      </c>
      <c r="AY120" s="215" t="s">
        <v>133</v>
      </c>
      <c r="BK120" s="217">
        <f>SUM(BK121:BK122)</f>
        <v>0</v>
      </c>
    </row>
    <row r="121" s="2" customFormat="1" ht="24.15" customHeight="1">
      <c r="A121" s="39"/>
      <c r="B121" s="40"/>
      <c r="C121" s="220" t="s">
        <v>85</v>
      </c>
      <c r="D121" s="220" t="s">
        <v>136</v>
      </c>
      <c r="E121" s="221" t="s">
        <v>578</v>
      </c>
      <c r="F121" s="222" t="s">
        <v>579</v>
      </c>
      <c r="G121" s="223" t="s">
        <v>139</v>
      </c>
      <c r="H121" s="224">
        <v>1</v>
      </c>
      <c r="I121" s="225"/>
      <c r="J121" s="226">
        <f>ROUND(I121*H121,2)</f>
        <v>0</v>
      </c>
      <c r="K121" s="227"/>
      <c r="L121" s="45"/>
      <c r="M121" s="228" t="s">
        <v>1</v>
      </c>
      <c r="N121" s="229" t="s">
        <v>43</v>
      </c>
      <c r="O121" s="92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2" t="s">
        <v>225</v>
      </c>
      <c r="AT121" s="232" t="s">
        <v>136</v>
      </c>
      <c r="AU121" s="232" t="s">
        <v>141</v>
      </c>
      <c r="AY121" s="18" t="s">
        <v>133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8" t="s">
        <v>141</v>
      </c>
      <c r="BK121" s="233">
        <f>ROUND(I121*H121,2)</f>
        <v>0</v>
      </c>
      <c r="BL121" s="18" t="s">
        <v>225</v>
      </c>
      <c r="BM121" s="232" t="s">
        <v>580</v>
      </c>
    </row>
    <row r="122" s="2" customFormat="1" ht="24.15" customHeight="1">
      <c r="A122" s="39"/>
      <c r="B122" s="40"/>
      <c r="C122" s="220" t="s">
        <v>141</v>
      </c>
      <c r="D122" s="220" t="s">
        <v>136</v>
      </c>
      <c r="E122" s="221" t="s">
        <v>581</v>
      </c>
      <c r="F122" s="222" t="s">
        <v>582</v>
      </c>
      <c r="G122" s="223" t="s">
        <v>139</v>
      </c>
      <c r="H122" s="224">
        <v>1</v>
      </c>
      <c r="I122" s="225"/>
      <c r="J122" s="226">
        <f>ROUND(I122*H122,2)</f>
        <v>0</v>
      </c>
      <c r="K122" s="227"/>
      <c r="L122" s="45"/>
      <c r="M122" s="289" t="s">
        <v>1</v>
      </c>
      <c r="N122" s="290" t="s">
        <v>43</v>
      </c>
      <c r="O122" s="291"/>
      <c r="P122" s="292">
        <f>O122*H122</f>
        <v>0</v>
      </c>
      <c r="Q122" s="292">
        <v>0</v>
      </c>
      <c r="R122" s="292">
        <f>Q122*H122</f>
        <v>0</v>
      </c>
      <c r="S122" s="292">
        <v>0</v>
      </c>
      <c r="T122" s="29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225</v>
      </c>
      <c r="AT122" s="232" t="s">
        <v>136</v>
      </c>
      <c r="AU122" s="232" t="s">
        <v>141</v>
      </c>
      <c r="AY122" s="18" t="s">
        <v>133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141</v>
      </c>
      <c r="BK122" s="233">
        <f>ROUND(I122*H122,2)</f>
        <v>0</v>
      </c>
      <c r="BL122" s="18" t="s">
        <v>225</v>
      </c>
      <c r="BM122" s="232" t="s">
        <v>583</v>
      </c>
    </row>
    <row r="123" s="2" customFormat="1" ht="6.96" customHeight="1">
      <c r="A123" s="39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45"/>
      <c r="M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</sheetData>
  <sheetProtection sheet="1" autoFilter="0" formatColumns="0" formatRows="0" objects="1" scenarios="1" spinCount="100000" saltValue="2siJ8H32060M9phOpIg/M/5I/B8NjX+MYJY9AT9oPLJeKocE5olQ31CovbiaoiGfhd5mdgOdQAm7eE1wOpy8DA==" hashValue="Mip2k1T2yRdL3GYg/WsRTcrj+gawp/UwDOAkaTVJCxsgFwFf9rfm1mdrUGmT3CWziOpU11SvycZrcoZ4C4AzBQ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ACERNBLS\LSada</dc:creator>
  <cp:lastModifiedBy>ACERNBLS\LSada</cp:lastModifiedBy>
  <dcterms:created xsi:type="dcterms:W3CDTF">2025-06-01T13:38:04Z</dcterms:created>
  <dcterms:modified xsi:type="dcterms:W3CDTF">2025-06-01T13:38:07Z</dcterms:modified>
</cp:coreProperties>
</file>